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Torneos 2026\7 Internacional\"/>
    </mc:Choice>
  </mc:AlternateContent>
  <xr:revisionPtr revIDLastSave="0" documentId="8_{C2879C2A-BD0C-4DC2-8168-71364D64C5F0}" xr6:coauthVersionLast="47" xr6:coauthVersionMax="47" xr10:uidLastSave="{00000000-0000-0000-0000-000000000000}"/>
  <bookViews>
    <workbookView xWindow="-108" yWindow="-108" windowWidth="23256" windowHeight="13896" activeTab="5" xr2:uid="{00000000-000D-0000-FFFF-FFFF00000000}"/>
  </bookViews>
  <sheets>
    <sheet name="Resumen" sheetId="1" r:id="rId1"/>
    <sheet name="Grupo 1" sheetId="2" r:id="rId2"/>
    <sheet name="Grupo 2" sheetId="3" r:id="rId3"/>
    <sheet name="Grupo 3" sheetId="4" r:id="rId4"/>
    <sheet name="Grupo 4" sheetId="5" r:id="rId5"/>
    <sheet name="Eliminatoria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Dsj/yYbhVWtW3fhwKDz35ZGt3Vy/5p5Gk3f+8lXcr8g="/>
    </ext>
  </extLst>
</workbook>
</file>

<file path=xl/calcChain.xml><?xml version="1.0" encoding="utf-8"?>
<calcChain xmlns="http://schemas.openxmlformats.org/spreadsheetml/2006/main">
  <c r="I25" i="5" l="1"/>
  <c r="H25" i="5"/>
  <c r="J25" i="5" s="1"/>
  <c r="G25" i="5"/>
  <c r="F25" i="5"/>
  <c r="E25" i="5"/>
  <c r="D25" i="5"/>
  <c r="I24" i="5"/>
  <c r="H24" i="5"/>
  <c r="K24" i="5" s="1"/>
  <c r="M24" i="5" s="1"/>
  <c r="G24" i="5"/>
  <c r="F24" i="5"/>
  <c r="E24" i="5"/>
  <c r="D24" i="5"/>
  <c r="I23" i="5"/>
  <c r="H23" i="5"/>
  <c r="J23" i="5" s="1"/>
  <c r="G23" i="5"/>
  <c r="F23" i="5"/>
  <c r="E23" i="5"/>
  <c r="D23" i="5"/>
  <c r="I22" i="5"/>
  <c r="H22" i="5"/>
  <c r="K22" i="5" s="1"/>
  <c r="M22" i="5" s="1"/>
  <c r="G22" i="5"/>
  <c r="F22" i="5"/>
  <c r="E22" i="5"/>
  <c r="D22" i="5"/>
  <c r="K21" i="5"/>
  <c r="M21" i="5" s="1"/>
  <c r="J21" i="5"/>
  <c r="I21" i="5"/>
  <c r="H21" i="5"/>
  <c r="G21" i="5"/>
  <c r="F21" i="5"/>
  <c r="E21" i="5"/>
  <c r="D21" i="5"/>
  <c r="I18" i="4"/>
  <c r="H18" i="4"/>
  <c r="J18" i="4" s="1"/>
  <c r="G18" i="4"/>
  <c r="F18" i="4"/>
  <c r="E18" i="4"/>
  <c r="D18" i="4"/>
  <c r="K17" i="4"/>
  <c r="M17" i="4" s="1"/>
  <c r="J17" i="4"/>
  <c r="I17" i="4"/>
  <c r="H17" i="4"/>
  <c r="G17" i="4"/>
  <c r="F17" i="4"/>
  <c r="E17" i="4"/>
  <c r="D17" i="4"/>
  <c r="I16" i="4"/>
  <c r="H16" i="4"/>
  <c r="K16" i="4" s="1"/>
  <c r="M16" i="4" s="1"/>
  <c r="G16" i="4"/>
  <c r="F16" i="4"/>
  <c r="E16" i="4"/>
  <c r="D16" i="4"/>
  <c r="I15" i="4"/>
  <c r="H15" i="4"/>
  <c r="J15" i="4" s="1"/>
  <c r="G15" i="4"/>
  <c r="F15" i="4"/>
  <c r="E15" i="4"/>
  <c r="D15" i="4"/>
  <c r="I18" i="3"/>
  <c r="H18" i="3"/>
  <c r="K18" i="3" s="1"/>
  <c r="M18" i="3" s="1"/>
  <c r="G18" i="3"/>
  <c r="F18" i="3"/>
  <c r="E18" i="3"/>
  <c r="D18" i="3"/>
  <c r="I17" i="3"/>
  <c r="H17" i="3"/>
  <c r="K17" i="3" s="1"/>
  <c r="M17" i="3" s="1"/>
  <c r="G17" i="3"/>
  <c r="F17" i="3"/>
  <c r="E17" i="3"/>
  <c r="D17" i="3"/>
  <c r="I16" i="3"/>
  <c r="H16" i="3"/>
  <c r="K16" i="3" s="1"/>
  <c r="M16" i="3" s="1"/>
  <c r="G16" i="3"/>
  <c r="F16" i="3"/>
  <c r="E16" i="3"/>
  <c r="D16" i="3"/>
  <c r="K15" i="3"/>
  <c r="M15" i="3" s="1"/>
  <c r="N15" i="3" s="1"/>
  <c r="J15" i="3"/>
  <c r="I15" i="3"/>
  <c r="H15" i="3"/>
  <c r="G15" i="3"/>
  <c r="F15" i="3"/>
  <c r="E15" i="3"/>
  <c r="D15" i="3"/>
  <c r="I18" i="2"/>
  <c r="H18" i="2"/>
  <c r="J18" i="2" s="1"/>
  <c r="G18" i="2"/>
  <c r="F18" i="2"/>
  <c r="E18" i="2"/>
  <c r="D18" i="2"/>
  <c r="K17" i="2"/>
  <c r="M17" i="2" s="1"/>
  <c r="J17" i="2"/>
  <c r="I17" i="2"/>
  <c r="H17" i="2"/>
  <c r="G17" i="2"/>
  <c r="F17" i="2"/>
  <c r="E17" i="2"/>
  <c r="D17" i="2"/>
  <c r="I16" i="2"/>
  <c r="H16" i="2"/>
  <c r="K16" i="2" s="1"/>
  <c r="M16" i="2" s="1"/>
  <c r="G16" i="2"/>
  <c r="F16" i="2"/>
  <c r="E16" i="2"/>
  <c r="D16" i="2"/>
  <c r="I15" i="2"/>
  <c r="H15" i="2"/>
  <c r="J15" i="2" s="1"/>
  <c r="G15" i="2"/>
  <c r="F15" i="2"/>
  <c r="E15" i="2"/>
  <c r="D15" i="2"/>
  <c r="N18" i="3" l="1"/>
  <c r="N17" i="3"/>
  <c r="N16" i="3"/>
  <c r="J18" i="3"/>
  <c r="J24" i="5"/>
  <c r="K18" i="2"/>
  <c r="M18" i="2" s="1"/>
  <c r="N18" i="2" s="1"/>
  <c r="K18" i="4"/>
  <c r="M18" i="4" s="1"/>
  <c r="N18" i="4" s="1"/>
  <c r="J16" i="2"/>
  <c r="K23" i="5"/>
  <c r="M23" i="5" s="1"/>
  <c r="N23" i="5" s="1"/>
  <c r="K15" i="2"/>
  <c r="M15" i="2" s="1"/>
  <c r="N17" i="2" s="1"/>
  <c r="K15" i="4"/>
  <c r="M15" i="4" s="1"/>
  <c r="N17" i="4" s="1"/>
  <c r="K25" i="5"/>
  <c r="M25" i="5" s="1"/>
  <c r="J17" i="3"/>
  <c r="J16" i="3"/>
  <c r="J22" i="5"/>
  <c r="J16" i="4"/>
  <c r="N22" i="5" l="1"/>
  <c r="N16" i="4"/>
  <c r="N24" i="5"/>
  <c r="N16" i="2"/>
  <c r="N25" i="5"/>
  <c r="N15" i="4"/>
  <c r="N15" i="2"/>
  <c r="N21" i="5"/>
</calcChain>
</file>

<file path=xl/sharedStrings.xml><?xml version="1.0" encoding="utf-8"?>
<sst xmlns="http://schemas.openxmlformats.org/spreadsheetml/2006/main" count="294" uniqueCount="96">
  <si>
    <t>SUMO 1500g — RESUMEN DE GRUPOS</t>
  </si>
  <si>
    <t>GRUPO 1 — SUMO 1500g</t>
  </si>
  <si>
    <t>GRUPO 2 — SUMO 1500g</t>
  </si>
  <si>
    <t>GRUPO 3 — SUMO 1500g</t>
  </si>
  <si>
    <t>GRUPO 1</t>
  </si>
  <si>
    <t>Ronda</t>
  </si>
  <si>
    <t>GRUPO 2</t>
  </si>
  <si>
    <t>Equipo A</t>
  </si>
  <si>
    <t>Cyberdragons</t>
  </si>
  <si>
    <t>Equipo B</t>
  </si>
  <si>
    <t>Pts A</t>
  </si>
  <si>
    <t>ROBÓTICA PARAÍBA 2</t>
  </si>
  <si>
    <t>Pts B</t>
  </si>
  <si>
    <t>ROBÓTICA PARAÍBA 7</t>
  </si>
  <si>
    <t>R1</t>
  </si>
  <si>
    <t>ROBÓTICA PARAÍBA 8</t>
  </si>
  <si>
    <t>RoboNautas</t>
  </si>
  <si>
    <t>Sephiroth</t>
  </si>
  <si>
    <t>Bits letales</t>
  </si>
  <si>
    <t>TierraBots</t>
  </si>
  <si>
    <t>vs</t>
  </si>
  <si>
    <t>GRUPO 3</t>
  </si>
  <si>
    <t>GRUPO 4</t>
  </si>
  <si>
    <t>ROBÓTICA PARAÍBA 3</t>
  </si>
  <si>
    <t>ROBÓTICA PARAÍBA 5</t>
  </si>
  <si>
    <t>TechLock</t>
  </si>
  <si>
    <t>ROBÓTICA PARAÍBA 11</t>
  </si>
  <si>
    <t>Dragones</t>
  </si>
  <si>
    <t>Fenix</t>
  </si>
  <si>
    <t>Decatron</t>
  </si>
  <si>
    <t>Los Cortocircuitos</t>
  </si>
  <si>
    <t>SAN</t>
  </si>
  <si>
    <t>R2</t>
  </si>
  <si>
    <t>R3</t>
  </si>
  <si>
    <t>TABLA DE POSICIONES</t>
  </si>
  <si>
    <t>#</t>
  </si>
  <si>
    <t>Equipo</t>
  </si>
  <si>
    <t>PJ</t>
  </si>
  <si>
    <t>PG</t>
  </si>
  <si>
    <t>PE</t>
  </si>
  <si>
    <t>PP</t>
  </si>
  <si>
    <t>GF</t>
  </si>
  <si>
    <t>GC</t>
  </si>
  <si>
    <t>DG</t>
  </si>
  <si>
    <t>PTS</t>
  </si>
  <si>
    <t>Desafío Express</t>
  </si>
  <si>
    <t>Puntaje Final</t>
  </si>
  <si>
    <t>Lugar</t>
  </si>
  <si>
    <t>GRUPO 4 — SUMO 1500g</t>
  </si>
  <si>
    <t>Descansa</t>
  </si>
  <si>
    <t>Descansa:
Decatron</t>
  </si>
  <si>
    <t>Descansa:
ROBÓTICA PARAÍBA 5</t>
  </si>
  <si>
    <t>Descansa:
Los Cortocircuitos</t>
  </si>
  <si>
    <t>CLASIFICADO</t>
  </si>
  <si>
    <t>R4</t>
  </si>
  <si>
    <t>Descansa:
Dragones</t>
  </si>
  <si>
    <t>R5</t>
  </si>
  <si>
    <t>Descansa:
SAN</t>
  </si>
  <si>
    <t>NO CLASIFICADO</t>
  </si>
  <si>
    <t>FASE ELIMINATORIA — SUMO</t>
  </si>
  <si>
    <t>CUARTOS DE FINAL</t>
  </si>
  <si>
    <t>SEMIFINALES</t>
  </si>
  <si>
    <t>FINAL</t>
  </si>
  <si>
    <t>CAMPEÓN</t>
  </si>
  <si>
    <t>Partido C1</t>
  </si>
  <si>
    <t>Clasificado 1</t>
  </si>
  <si>
    <t>Semifinal S1</t>
  </si>
  <si>
    <t>Clasificado 2</t>
  </si>
  <si>
    <t>Ganador C1</t>
  </si>
  <si>
    <t>→ Ganador C1</t>
  </si>
  <si>
    <t>Ganador C2</t>
  </si>
  <si>
    <t>→ Ganador S1</t>
  </si>
  <si>
    <t>Partido C2</t>
  </si>
  <si>
    <t>Clasificado 3</t>
  </si>
  <si>
    <t>GRAN FINAL</t>
  </si>
  <si>
    <t>🏆</t>
  </si>
  <si>
    <t>Clasificado 4</t>
  </si>
  <si>
    <t>Ganador S1</t>
  </si>
  <si>
    <t>→ Ganador C2</t>
  </si>
  <si>
    <t>Ganador S2</t>
  </si>
  <si>
    <t>Partido C3</t>
  </si>
  <si>
    <t>Clasificado 5</t>
  </si>
  <si>
    <t>Semifinal S2</t>
  </si>
  <si>
    <t>3er y 4to puesto</t>
  </si>
  <si>
    <t>Clasificado 6</t>
  </si>
  <si>
    <t>Ganador C3</t>
  </si>
  <si>
    <t>Perdedor S1</t>
  </si>
  <si>
    <t>→ Ganador C3</t>
  </si>
  <si>
    <t>Ganador C4</t>
  </si>
  <si>
    <t>Perdedor S2</t>
  </si>
  <si>
    <t>→ Ganador S2</t>
  </si>
  <si>
    <t>→ 3er Puesto</t>
  </si>
  <si>
    <t>Partido C4</t>
  </si>
  <si>
    <t>Clasificado 7</t>
  </si>
  <si>
    <t>Clasificado 8</t>
  </si>
  <si>
    <t>→ Ganador 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</si>
</sst>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3"/>
      <color rgb="FFF1EFE8"/>
      <name val="Arial"/>
    </font>
    <font>
      <b/>
      <sz val="12"/>
      <color rgb="FFF1EFE8"/>
      <name val="Arial"/>
    </font>
    <font>
      <sz val="11"/>
      <name val="Calibri"/>
    </font>
    <font>
      <b/>
      <sz val="11"/>
      <color rgb="FFE6F1FB"/>
      <name val="Arial"/>
    </font>
    <font>
      <b/>
      <sz val="9"/>
      <color rgb="FFEEEDFE"/>
      <name val="Arial"/>
    </font>
    <font>
      <b/>
      <sz val="11"/>
      <color rgb="FFEEEDFE"/>
      <name val="Arial"/>
    </font>
    <font>
      <b/>
      <sz val="9"/>
      <color rgb="FFE1F5EE"/>
      <name val="Arial"/>
    </font>
    <font>
      <sz val="9"/>
      <color rgb="FF0C447C"/>
      <name val="Arial"/>
    </font>
    <font>
      <sz val="9"/>
      <color rgb="FF3C3489"/>
      <name val="Arial"/>
    </font>
    <font>
      <b/>
      <sz val="11"/>
      <color rgb="FF3C3489"/>
      <name val="Arial"/>
    </font>
    <font>
      <sz val="10"/>
      <color rgb="FF222222"/>
      <name val="Arial"/>
    </font>
    <font>
      <b/>
      <sz val="9"/>
      <color rgb="FFE6F1FB"/>
      <name val="Arial"/>
    </font>
    <font>
      <sz val="9"/>
      <color rgb="FF888780"/>
      <name val="Arial"/>
    </font>
    <font>
      <b/>
      <sz val="11"/>
      <color rgb="FFE1F5EE"/>
      <name val="Arial"/>
    </font>
    <font>
      <b/>
      <sz val="11"/>
      <color rgb="FFFAECE7"/>
      <name val="Arial"/>
    </font>
    <font>
      <b/>
      <sz val="11"/>
      <color rgb="FF085041"/>
      <name val="Arial"/>
    </font>
    <font>
      <sz val="9"/>
      <color rgb="FF085041"/>
      <name val="Arial"/>
    </font>
    <font>
      <sz val="9"/>
      <color rgb="FF712B13"/>
      <name val="Arial"/>
    </font>
    <font>
      <sz val="11"/>
      <color theme="1"/>
      <name val="Calibri"/>
    </font>
    <font>
      <b/>
      <sz val="11"/>
      <color rgb="FF0C447C"/>
      <name val="Arial"/>
    </font>
    <font>
      <b/>
      <sz val="12"/>
      <color rgb="FFEEEDFE"/>
      <name val="Arial"/>
    </font>
    <font>
      <b/>
      <sz val="12"/>
      <color rgb="FFE1F5EE"/>
      <name val="Arial"/>
    </font>
    <font>
      <sz val="10"/>
      <color rgb="FF888880"/>
      <name val="Arial"/>
    </font>
    <font>
      <sz val="10"/>
      <color rgb="FF444441"/>
      <name val="Arial"/>
    </font>
    <font>
      <b/>
      <sz val="9"/>
      <color rgb="FFFAECE7"/>
      <name val="Arial"/>
    </font>
    <font>
      <b/>
      <sz val="11"/>
      <color rgb="FF712B13"/>
      <name val="Arial"/>
    </font>
    <font>
      <i/>
      <sz val="9"/>
      <color rgb="FF888780"/>
      <name val="Arial"/>
    </font>
    <font>
      <b/>
      <sz val="11"/>
      <color rgb="FF412402"/>
      <name val="Arial"/>
    </font>
    <font>
      <b/>
      <sz val="12"/>
      <color rgb="FFE6F1FB"/>
      <name val="Arial"/>
    </font>
    <font>
      <b/>
      <sz val="12"/>
      <color rgb="FFFAECE7"/>
      <name val="Arial"/>
    </font>
    <font>
      <b/>
      <sz val="9"/>
      <color rgb="FF666666"/>
      <name val="Arial"/>
    </font>
    <font>
      <b/>
      <sz val="11"/>
      <color rgb="FFD3D1C7"/>
      <name val="Arial"/>
    </font>
    <font>
      <b/>
      <sz val="11"/>
      <color rgb="FFF1EFE8"/>
      <name val="Arial"/>
    </font>
    <font>
      <b/>
      <sz val="9"/>
      <color rgb="FF2C2C2A"/>
      <name val="Arial"/>
    </font>
    <font>
      <i/>
      <sz val="11"/>
      <color rgb="FF444441"/>
      <name val="Arial"/>
    </font>
    <font>
      <sz val="9"/>
      <color rgb="FF5F5E5A"/>
      <name val="Arial"/>
    </font>
    <font>
      <b/>
      <sz val="14"/>
      <color rgb="FFE1F5EE"/>
      <name val="Arial"/>
    </font>
    <font>
      <i/>
      <sz val="11"/>
      <color rgb="FF0C447C"/>
      <name val="Arial"/>
    </font>
    <font>
      <b/>
      <sz val="11"/>
      <color rgb="FF04342C"/>
      <name val="Arial"/>
    </font>
    <font>
      <b/>
      <sz val="9"/>
      <color rgb="FF412402"/>
      <name val="Arial"/>
    </font>
    <font>
      <i/>
      <sz val="11"/>
      <color rgb="FF633806"/>
      <name val="Arial"/>
    </font>
    <font>
      <b/>
      <sz val="9"/>
      <color rgb="FF633806"/>
      <name val="Arial"/>
    </font>
  </fonts>
  <fills count="25">
    <fill>
      <patternFill patternType="none"/>
    </fill>
    <fill>
      <patternFill patternType="gray125"/>
    </fill>
    <fill>
      <patternFill patternType="solid">
        <fgColor rgb="FF2C2C2A"/>
        <bgColor rgb="FF2C2C2A"/>
      </patternFill>
    </fill>
    <fill>
      <patternFill patternType="solid">
        <fgColor rgb="FF0C447C"/>
        <bgColor rgb="FF0C447C"/>
      </patternFill>
    </fill>
    <fill>
      <patternFill patternType="solid">
        <fgColor rgb="FF3C3489"/>
        <bgColor rgb="FF3C3489"/>
      </patternFill>
    </fill>
    <fill>
      <patternFill patternType="solid">
        <fgColor rgb="FF085041"/>
        <bgColor rgb="FF085041"/>
      </patternFill>
    </fill>
    <fill>
      <patternFill patternType="solid">
        <fgColor rgb="FFE6F1FB"/>
        <bgColor rgb="FFE6F1FB"/>
      </patternFill>
    </fill>
    <fill>
      <patternFill patternType="solid">
        <fgColor rgb="FFEEEDFE"/>
        <bgColor rgb="FFEEEDFE"/>
      </patternFill>
    </fill>
    <fill>
      <patternFill patternType="solid">
        <fgColor rgb="FFF8F7F4"/>
        <bgColor rgb="FFF8F7F4"/>
      </patternFill>
    </fill>
    <fill>
      <patternFill patternType="solid">
        <fgColor rgb="FF712B13"/>
        <bgColor rgb="FF712B13"/>
      </patternFill>
    </fill>
    <fill>
      <patternFill patternType="solid">
        <fgColor rgb="FFE1F5EE"/>
        <bgColor rgb="FFE1F5EE"/>
      </patternFill>
    </fill>
    <fill>
      <patternFill patternType="solid">
        <fgColor rgb="FFFFFFFF"/>
        <bgColor rgb="FFFFFFFF"/>
      </patternFill>
    </fill>
    <fill>
      <patternFill patternType="solid">
        <fgColor rgb="FFFAECE7"/>
        <bgColor rgb="FFFAECE7"/>
      </patternFill>
    </fill>
    <fill>
      <patternFill patternType="solid">
        <fgColor rgb="FFE8E6E0"/>
        <bgColor rgb="FFE8E6E0"/>
      </patternFill>
    </fill>
    <fill>
      <patternFill patternType="solid">
        <fgColor rgb="FFF1EFE8"/>
        <bgColor rgb="FFF1EFE8"/>
      </patternFill>
    </fill>
    <fill>
      <patternFill patternType="solid">
        <fgColor rgb="FFFAEEDA"/>
        <bgColor rgb="FFFAEEDA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444441"/>
        <bgColor rgb="FF444441"/>
      </patternFill>
    </fill>
    <fill>
      <patternFill patternType="solid">
        <fgColor rgb="FF1D9E75"/>
        <bgColor rgb="FF1D9E75"/>
      </patternFill>
    </fill>
    <fill>
      <patternFill patternType="solid">
        <fgColor rgb="FFB4B2A9"/>
        <bgColor rgb="FFB4B2A9"/>
      </patternFill>
    </fill>
    <fill>
      <patternFill patternType="solid">
        <fgColor rgb="FF185FA5"/>
        <bgColor rgb="FF185FA5"/>
      </patternFill>
    </fill>
    <fill>
      <patternFill patternType="solid">
        <fgColor rgb="FF9FE1CB"/>
        <bgColor rgb="FF9FE1CB"/>
      </patternFill>
    </fill>
    <fill>
      <patternFill patternType="solid">
        <fgColor rgb="FFEF9F27"/>
        <bgColor rgb="FFEF9F27"/>
      </patternFill>
    </fill>
    <fill>
      <patternFill patternType="solid">
        <fgColor rgb="FFFAC775"/>
        <bgColor rgb="FFFAC775"/>
      </patternFill>
    </fill>
  </fills>
  <borders count="18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medium">
        <color rgb="FF3C3489"/>
      </left>
      <right style="medium">
        <color rgb="FF3C3489"/>
      </right>
      <top style="medium">
        <color rgb="FF3C3489"/>
      </top>
      <bottom style="medium">
        <color rgb="FF3C3489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rgb="FF085041"/>
      </left>
      <right style="medium">
        <color rgb="FF085041"/>
      </right>
      <top style="medium">
        <color rgb="FF085041"/>
      </top>
      <bottom style="medium">
        <color rgb="FF085041"/>
      </bottom>
      <diagonal/>
    </border>
    <border>
      <left style="medium">
        <color rgb="FF0C447C"/>
      </left>
      <right style="medium">
        <color rgb="FF0C447C"/>
      </right>
      <top style="medium">
        <color rgb="FF0C447C"/>
      </top>
      <bottom style="medium">
        <color rgb="FF0C447C"/>
      </bottom>
      <diagonal/>
    </border>
    <border>
      <left style="medium">
        <color rgb="FF712B13"/>
      </left>
      <right style="medium">
        <color rgb="FF712B13"/>
      </right>
      <top style="medium">
        <color rgb="FF712B13"/>
      </top>
      <bottom style="medium">
        <color rgb="FF712B13"/>
      </bottom>
      <diagonal/>
    </border>
    <border>
      <left style="medium">
        <color rgb="FFBA7517"/>
      </left>
      <right style="medium">
        <color rgb="FFBA7517"/>
      </right>
      <top style="medium">
        <color rgb="FFBA7517"/>
      </top>
      <bottom style="medium">
        <color rgb="FFBA7517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 wrapText="1"/>
    </xf>
    <xf numFmtId="0" fontId="12" fillId="8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left" vertical="center" wrapText="1"/>
    </xf>
    <xf numFmtId="0" fontId="11" fillId="11" borderId="6" xfId="0" applyFont="1" applyFill="1" applyBorder="1" applyAlignment="1">
      <alignment horizontal="center" vertical="center"/>
    </xf>
    <xf numFmtId="0" fontId="19" fillId="12" borderId="4" xfId="0" applyFont="1" applyFill="1" applyBorder="1" applyAlignment="1">
      <alignment horizontal="left" vertical="center" wrapText="1"/>
    </xf>
    <xf numFmtId="0" fontId="17" fillId="11" borderId="8" xfId="0" applyFont="1" applyFill="1" applyBorder="1" applyAlignment="1">
      <alignment horizontal="center" vertical="center"/>
    </xf>
    <xf numFmtId="0" fontId="20" fillId="13" borderId="0" xfId="0" applyFont="1" applyFill="1"/>
    <xf numFmtId="0" fontId="12" fillId="11" borderId="4" xfId="0" applyFont="1" applyFill="1" applyBorder="1" applyAlignment="1">
      <alignment horizontal="left" vertical="center" wrapText="1"/>
    </xf>
    <xf numFmtId="0" fontId="21" fillId="11" borderId="9" xfId="0" applyFont="1" applyFill="1" applyBorder="1" applyAlignment="1">
      <alignment horizontal="center" vertical="center"/>
    </xf>
    <xf numFmtId="0" fontId="14" fillId="11" borderId="4" xfId="0" applyFont="1" applyFill="1" applyBorder="1" applyAlignment="1">
      <alignment horizontal="center" vertical="center" wrapText="1"/>
    </xf>
    <xf numFmtId="0" fontId="20" fillId="13" borderId="0" xfId="0" applyFont="1" applyFill="1" applyAlignment="1">
      <alignment vertical="center"/>
    </xf>
    <xf numFmtId="0" fontId="2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25" fillId="11" borderId="4" xfId="0" applyFont="1" applyFill="1" applyBorder="1" applyAlignment="1">
      <alignment horizontal="center" vertical="center"/>
    </xf>
    <xf numFmtId="0" fontId="26" fillId="9" borderId="4" xfId="0" applyFont="1" applyFill="1" applyBorder="1" applyAlignment="1">
      <alignment horizontal="center" vertical="center" wrapText="1"/>
    </xf>
    <xf numFmtId="0" fontId="27" fillId="11" borderId="10" xfId="0" applyFont="1" applyFill="1" applyBorder="1" applyAlignment="1">
      <alignment horizontal="center" vertical="center"/>
    </xf>
    <xf numFmtId="0" fontId="29" fillId="15" borderId="11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7" fillId="10" borderId="4" xfId="0" applyFont="1" applyFill="1" applyBorder="1" applyAlignment="1">
      <alignment horizontal="center" vertical="center"/>
    </xf>
    <xf numFmtId="0" fontId="32" fillId="16" borderId="4" xfId="0" applyFont="1" applyFill="1" applyBorder="1" applyAlignment="1">
      <alignment horizontal="center" vertical="center" wrapText="1"/>
    </xf>
    <xf numFmtId="0" fontId="21" fillId="6" borderId="4" xfId="0" applyFont="1" applyFill="1" applyBorder="1" applyAlignment="1">
      <alignment horizontal="center" vertical="center"/>
    </xf>
    <xf numFmtId="0" fontId="27" fillId="12" borderId="4" xfId="0" applyFont="1" applyFill="1" applyBorder="1" applyAlignment="1">
      <alignment horizontal="center" vertical="center"/>
    </xf>
    <xf numFmtId="0" fontId="24" fillId="17" borderId="4" xfId="0" applyFont="1" applyFill="1" applyBorder="1" applyAlignment="1">
      <alignment horizontal="center" vertical="center" wrapText="1"/>
    </xf>
    <xf numFmtId="0" fontId="12" fillId="17" borderId="4" xfId="0" applyFont="1" applyFill="1" applyBorder="1" applyAlignment="1">
      <alignment horizontal="left" vertical="center" wrapText="1"/>
    </xf>
    <xf numFmtId="0" fontId="25" fillId="17" borderId="4" xfId="0" applyFont="1" applyFill="1" applyBorder="1" applyAlignment="1">
      <alignment horizontal="center" vertical="center"/>
    </xf>
    <xf numFmtId="0" fontId="1" fillId="0" borderId="0" xfId="0" applyFont="1"/>
    <xf numFmtId="0" fontId="29" fillId="17" borderId="11" xfId="0" applyFont="1" applyFill="1" applyBorder="1" applyAlignment="1">
      <alignment horizontal="center" vertical="center"/>
    </xf>
    <xf numFmtId="0" fontId="27" fillId="17" borderId="4" xfId="0" applyFont="1" applyFill="1" applyBorder="1" applyAlignment="1">
      <alignment horizontal="center" vertical="center"/>
    </xf>
    <xf numFmtId="0" fontId="20" fillId="0" borderId="0" xfId="0" applyFont="1"/>
    <xf numFmtId="0" fontId="36" fillId="14" borderId="4" xfId="0" applyFont="1" applyFill="1" applyBorder="1" applyAlignment="1">
      <alignment wrapText="1"/>
    </xf>
    <xf numFmtId="0" fontId="38" fillId="19" borderId="4" xfId="0" applyFont="1" applyFill="1" applyBorder="1" applyAlignment="1">
      <alignment horizontal="center" wrapText="1"/>
    </xf>
    <xf numFmtId="0" fontId="39" fillId="6" borderId="4" xfId="0" applyFont="1" applyFill="1" applyBorder="1" applyAlignment="1">
      <alignment wrapText="1"/>
    </xf>
    <xf numFmtId="0" fontId="42" fillId="15" borderId="4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center" vertical="center"/>
    </xf>
    <xf numFmtId="0" fontId="4" fillId="0" borderId="7" xfId="0" applyFont="1" applyBorder="1"/>
    <xf numFmtId="0" fontId="30" fillId="3" borderId="1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/>
    </xf>
    <xf numFmtId="0" fontId="28" fillId="14" borderId="5" xfId="0" applyFont="1" applyFill="1" applyBorder="1" applyAlignment="1">
      <alignment horizontal="center" vertical="center" wrapText="1"/>
    </xf>
    <xf numFmtId="0" fontId="31" fillId="9" borderId="1" xfId="0" applyFont="1" applyFill="1" applyBorder="1" applyAlignment="1">
      <alignment horizontal="center" vertical="center" wrapText="1"/>
    </xf>
    <xf numFmtId="0" fontId="27" fillId="12" borderId="5" xfId="0" applyFont="1" applyFill="1" applyBorder="1" applyAlignment="1">
      <alignment horizontal="center" vertical="center"/>
    </xf>
    <xf numFmtId="0" fontId="37" fillId="13" borderId="1" xfId="0" applyFont="1" applyFill="1" applyBorder="1" applyAlignment="1">
      <alignment horizontal="center" wrapText="1"/>
    </xf>
    <xf numFmtId="0" fontId="20" fillId="11" borderId="1" xfId="0" applyFont="1" applyFill="1" applyBorder="1"/>
    <xf numFmtId="0" fontId="35" fillId="20" borderId="1" xfId="0" applyFont="1" applyFill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20" fillId="0" borderId="0" xfId="0" applyFont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3" fillId="18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center" wrapText="1"/>
    </xf>
    <xf numFmtId="0" fontId="15" fillId="19" borderId="1" xfId="0" applyFont="1" applyFill="1" applyBorder="1" applyAlignment="1">
      <alignment horizontal="center" wrapText="1"/>
    </xf>
    <xf numFmtId="0" fontId="5" fillId="21" borderId="1" xfId="0" applyFont="1" applyFill="1" applyBorder="1" applyAlignment="1">
      <alignment horizontal="center" wrapText="1"/>
    </xf>
    <xf numFmtId="0" fontId="40" fillId="22" borderId="5" xfId="0" applyFont="1" applyFill="1" applyBorder="1" applyAlignment="1">
      <alignment horizontal="center" wrapText="1"/>
    </xf>
    <xf numFmtId="0" fontId="20" fillId="11" borderId="12" xfId="0" applyFont="1" applyFill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1" fillId="23" borderId="1" xfId="0" applyFont="1" applyFill="1" applyBorder="1" applyAlignment="1">
      <alignment horizontal="center" wrapText="1"/>
    </xf>
    <xf numFmtId="0" fontId="43" fillId="2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000"/>
  <sheetViews>
    <sheetView showGridLines="0" workbookViewId="0"/>
  </sheetViews>
  <sheetFormatPr baseColWidth="10" defaultColWidth="14.44140625" defaultRowHeight="15" customHeight="1" x14ac:dyDescent="0.3"/>
  <cols>
    <col min="1" max="1" width="2" customWidth="1"/>
    <col min="2" max="2" width="22" customWidth="1"/>
    <col min="3" max="3" width="2" customWidth="1"/>
    <col min="4" max="4" width="22" customWidth="1"/>
    <col min="5" max="5" width="2" customWidth="1"/>
    <col min="6" max="26" width="8.6640625" customWidth="1"/>
  </cols>
  <sheetData>
    <row r="1" spans="2:4" ht="30" customHeight="1" x14ac:dyDescent="0.3">
      <c r="B1" s="44" t="s">
        <v>0</v>
      </c>
      <c r="C1" s="45"/>
      <c r="D1" s="46"/>
    </row>
    <row r="2" spans="2:4" ht="21.75" customHeight="1" x14ac:dyDescent="0.3">
      <c r="B2" s="2" t="s">
        <v>4</v>
      </c>
      <c r="D2" s="4" t="s">
        <v>6</v>
      </c>
    </row>
    <row r="3" spans="2:4" ht="18" customHeight="1" x14ac:dyDescent="0.3">
      <c r="B3" s="6" t="s">
        <v>8</v>
      </c>
      <c r="D3" s="7" t="s">
        <v>11</v>
      </c>
    </row>
    <row r="4" spans="2:4" ht="18" customHeight="1" x14ac:dyDescent="0.3">
      <c r="B4" s="6" t="s">
        <v>13</v>
      </c>
      <c r="D4" s="7" t="s">
        <v>15</v>
      </c>
    </row>
    <row r="5" spans="2:4" ht="18" customHeight="1" x14ac:dyDescent="0.3">
      <c r="B5" s="6" t="s">
        <v>16</v>
      </c>
      <c r="D5" s="7" t="s">
        <v>17</v>
      </c>
    </row>
    <row r="6" spans="2:4" ht="18" customHeight="1" x14ac:dyDescent="0.3">
      <c r="B6" s="6" t="s">
        <v>18</v>
      </c>
      <c r="D6" s="7" t="s">
        <v>19</v>
      </c>
    </row>
    <row r="7" spans="2:4" ht="6" customHeight="1" x14ac:dyDescent="0.3"/>
    <row r="8" spans="2:4" ht="21.75" customHeight="1" x14ac:dyDescent="0.3">
      <c r="B8" s="11" t="s">
        <v>21</v>
      </c>
      <c r="D8" s="12" t="s">
        <v>22</v>
      </c>
    </row>
    <row r="9" spans="2:4" ht="18" customHeight="1" x14ac:dyDescent="0.3">
      <c r="B9" s="13" t="s">
        <v>23</v>
      </c>
      <c r="D9" s="15" t="s">
        <v>24</v>
      </c>
    </row>
    <row r="10" spans="2:4" ht="18" customHeight="1" x14ac:dyDescent="0.3">
      <c r="B10" s="13" t="s">
        <v>26</v>
      </c>
      <c r="D10" s="15" t="s">
        <v>27</v>
      </c>
    </row>
    <row r="11" spans="2:4" ht="18" customHeight="1" x14ac:dyDescent="0.3">
      <c r="B11" s="13" t="s">
        <v>28</v>
      </c>
      <c r="D11" s="15" t="s">
        <v>29</v>
      </c>
    </row>
    <row r="12" spans="2:4" ht="18" customHeight="1" x14ac:dyDescent="0.3">
      <c r="B12" s="13" t="s">
        <v>25</v>
      </c>
      <c r="D12" s="15" t="s">
        <v>30</v>
      </c>
    </row>
    <row r="13" spans="2:4" ht="18" customHeight="1" x14ac:dyDescent="0.3">
      <c r="D13" s="15" t="s">
        <v>31</v>
      </c>
    </row>
    <row r="14" spans="2:4" ht="6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B1:D1"/>
  </mergeCells>
  <printOptions horizontalCentered="1"/>
  <pageMargins left="0.5" right="0.5" top="0.6" bottom="0.6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0"/>
  <sheetViews>
    <sheetView showGridLines="0" workbookViewId="0">
      <selection activeCell="C18" sqref="C18"/>
    </sheetView>
  </sheetViews>
  <sheetFormatPr baseColWidth="10" defaultColWidth="14.44140625" defaultRowHeight="15" customHeight="1" x14ac:dyDescent="0.3"/>
  <cols>
    <col min="1" max="1" width="2" customWidth="1"/>
    <col min="2" max="2" width="8.88671875" customWidth="1"/>
    <col min="3" max="3" width="22" customWidth="1"/>
    <col min="4" max="4" width="5" customWidth="1"/>
    <col min="5" max="5" width="22" customWidth="1"/>
    <col min="6" max="7" width="7" customWidth="1"/>
    <col min="8" max="8" width="3.5546875" customWidth="1"/>
    <col min="9" max="10" width="3.6640625" customWidth="1"/>
    <col min="11" max="11" width="4.44140625" customWidth="1"/>
    <col min="12" max="14" width="26.6640625" customWidth="1"/>
    <col min="15" max="15" width="15.88671875" customWidth="1"/>
    <col min="16" max="25" width="8.6640625" customWidth="1"/>
  </cols>
  <sheetData>
    <row r="1" spans="1:25" ht="27.75" customHeight="1" x14ac:dyDescent="0.3">
      <c r="A1" s="1"/>
      <c r="B1" s="47" t="s">
        <v>1</v>
      </c>
      <c r="C1" s="45"/>
      <c r="D1" s="45"/>
      <c r="E1" s="45"/>
      <c r="F1" s="45"/>
      <c r="G1" s="4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 x14ac:dyDescent="0.3">
      <c r="A2" s="1"/>
      <c r="B2" s="9" t="s">
        <v>5</v>
      </c>
      <c r="C2" s="9" t="s">
        <v>7</v>
      </c>
      <c r="D2" s="9"/>
      <c r="E2" s="9" t="s">
        <v>9</v>
      </c>
      <c r="F2" s="9" t="s">
        <v>10</v>
      </c>
      <c r="G2" s="9" t="s">
        <v>12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1.75" customHeight="1" x14ac:dyDescent="0.3">
      <c r="A3" s="1"/>
      <c r="B3" s="48" t="s">
        <v>14</v>
      </c>
      <c r="C3" s="8" t="s">
        <v>8</v>
      </c>
      <c r="D3" s="10" t="s">
        <v>20</v>
      </c>
      <c r="E3" s="8" t="s">
        <v>18</v>
      </c>
      <c r="F3" s="19">
        <v>3</v>
      </c>
      <c r="G3" s="19">
        <v>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 x14ac:dyDescent="0.3">
      <c r="A4" s="1"/>
      <c r="B4" s="49"/>
      <c r="C4" s="8" t="s">
        <v>13</v>
      </c>
      <c r="D4" s="10" t="s">
        <v>20</v>
      </c>
      <c r="E4" s="8" t="s">
        <v>16</v>
      </c>
      <c r="F4" s="19">
        <v>0</v>
      </c>
      <c r="G4" s="19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.5" customHeight="1" x14ac:dyDescent="0.3">
      <c r="A5" s="1"/>
      <c r="B5" s="21"/>
      <c r="C5" s="21"/>
      <c r="D5" s="21"/>
      <c r="E5" s="21"/>
      <c r="F5" s="21"/>
      <c r="G5" s="21"/>
      <c r="H5" s="2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1.75" customHeight="1" x14ac:dyDescent="0.3">
      <c r="A6" s="1"/>
      <c r="B6" s="48" t="s">
        <v>32</v>
      </c>
      <c r="C6" s="18" t="s">
        <v>8</v>
      </c>
      <c r="D6" s="20" t="s">
        <v>20</v>
      </c>
      <c r="E6" s="18" t="s">
        <v>16</v>
      </c>
      <c r="F6" s="19">
        <v>0</v>
      </c>
      <c r="G6" s="19">
        <v>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1.75" customHeight="1" x14ac:dyDescent="0.3">
      <c r="A7" s="1"/>
      <c r="B7" s="49"/>
      <c r="C7" s="18" t="s">
        <v>18</v>
      </c>
      <c r="D7" s="20" t="s">
        <v>20</v>
      </c>
      <c r="E7" s="18" t="s">
        <v>13</v>
      </c>
      <c r="F7" s="19">
        <v>0</v>
      </c>
      <c r="G7" s="19">
        <v>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.5" customHeight="1" x14ac:dyDescent="0.3">
      <c r="A8" s="1"/>
      <c r="B8" s="21"/>
      <c r="C8" s="21"/>
      <c r="D8" s="21"/>
      <c r="E8" s="21"/>
      <c r="F8" s="21"/>
      <c r="G8" s="21"/>
      <c r="H8" s="2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1.75" customHeight="1" x14ac:dyDescent="0.3">
      <c r="A9" s="1"/>
      <c r="B9" s="48" t="s">
        <v>33</v>
      </c>
      <c r="C9" s="8" t="s">
        <v>8</v>
      </c>
      <c r="D9" s="10" t="s">
        <v>20</v>
      </c>
      <c r="E9" s="8" t="s">
        <v>13</v>
      </c>
      <c r="F9" s="19">
        <v>0</v>
      </c>
      <c r="G9" s="19">
        <v>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1.75" customHeight="1" x14ac:dyDescent="0.3">
      <c r="A10" s="1"/>
      <c r="B10" s="49"/>
      <c r="C10" s="8" t="s">
        <v>16</v>
      </c>
      <c r="D10" s="10" t="s">
        <v>20</v>
      </c>
      <c r="E10" s="8" t="s">
        <v>18</v>
      </c>
      <c r="F10" s="19">
        <v>6</v>
      </c>
      <c r="G10" s="19"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.5" customHeight="1" x14ac:dyDescent="0.3">
      <c r="A11" s="1"/>
      <c r="B11" s="21"/>
      <c r="C11" s="21"/>
      <c r="D11" s="21"/>
      <c r="E11" s="21"/>
      <c r="F11" s="21"/>
      <c r="G11" s="21"/>
      <c r="H11" s="2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 x14ac:dyDescent="0.3">
      <c r="A13" s="1"/>
      <c r="B13" s="50" t="s">
        <v>34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9.5" customHeight="1" x14ac:dyDescent="0.3">
      <c r="A14" s="1"/>
      <c r="B14" s="9" t="s">
        <v>35</v>
      </c>
      <c r="C14" s="9" t="s">
        <v>36</v>
      </c>
      <c r="D14" s="9" t="s">
        <v>37</v>
      </c>
      <c r="E14" s="9" t="s">
        <v>38</v>
      </c>
      <c r="F14" s="9" t="s">
        <v>39</v>
      </c>
      <c r="G14" s="9" t="s">
        <v>40</v>
      </c>
      <c r="H14" s="9" t="s">
        <v>41</v>
      </c>
      <c r="I14" s="9" t="s">
        <v>42</v>
      </c>
      <c r="J14" s="9" t="s">
        <v>43</v>
      </c>
      <c r="K14" s="9" t="s">
        <v>44</v>
      </c>
      <c r="L14" s="9" t="s">
        <v>45</v>
      </c>
      <c r="M14" s="9" t="s">
        <v>46</v>
      </c>
      <c r="N14" s="9" t="s">
        <v>47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1.75" customHeight="1" x14ac:dyDescent="0.3">
      <c r="A15" s="1"/>
      <c r="B15" s="22">
        <v>1</v>
      </c>
      <c r="C15" s="23" t="s">
        <v>8</v>
      </c>
      <c r="D15" s="24">
        <f>COUNTA(F3,F6,F9)</f>
        <v>3</v>
      </c>
      <c r="E15" s="24">
        <f>IF(F3&gt;G3,1,0)+IF(F6&gt;G6,1,0)+IF(F9&gt;G9,1,0)</f>
        <v>0</v>
      </c>
      <c r="F15" s="24">
        <f>IF(AND(F3=G3,F3&lt;&gt;""),1,0)+IF(AND(F6=G6,F6&lt;&gt;""),1,0)+IF(AND(F9=G9,F9&lt;&gt;""),1,0)</f>
        <v>1</v>
      </c>
      <c r="G15" s="24">
        <f>IF(F3&lt;G3,1,0)+IF(F6&lt;G6,1,0)+IF(F9&lt;G9,1,0)</f>
        <v>2</v>
      </c>
      <c r="H15" s="24">
        <f t="shared" ref="H15:I15" si="0">F3+F6+F9</f>
        <v>3</v>
      </c>
      <c r="I15" s="24">
        <f t="shared" si="0"/>
        <v>15</v>
      </c>
      <c r="J15" s="24">
        <f t="shared" ref="J15:J18" si="1">H15-I15</f>
        <v>-12</v>
      </c>
      <c r="K15" s="24">
        <f t="shared" ref="K15:K18" si="2">H15</f>
        <v>3</v>
      </c>
      <c r="L15" s="27">
        <v>0.5</v>
      </c>
      <c r="M15" s="31">
        <f t="shared" ref="M15:M18" si="3">K15*L15</f>
        <v>1.5</v>
      </c>
      <c r="N15" s="31">
        <f>RANK(M15,M15:M18,0)</f>
        <v>4</v>
      </c>
      <c r="O15" s="30" t="s">
        <v>58</v>
      </c>
      <c r="P15" s="1"/>
      <c r="Q15" s="1"/>
      <c r="R15" s="30"/>
      <c r="S15" s="1"/>
      <c r="T15" s="1"/>
      <c r="U15" s="1"/>
      <c r="V15" s="1"/>
      <c r="W15" s="1"/>
      <c r="X15" s="1"/>
      <c r="Y15" s="1"/>
    </row>
    <row r="16" spans="1:25" ht="21.75" customHeight="1" x14ac:dyDescent="0.3">
      <c r="A16" s="1"/>
      <c r="B16" s="22">
        <v>2</v>
      </c>
      <c r="C16" s="23" t="s">
        <v>13</v>
      </c>
      <c r="D16" s="24">
        <f>COUNTA(F4,G7,G9)</f>
        <v>3</v>
      </c>
      <c r="E16" s="24">
        <f>IF(F4&gt;G4,1,0)+IF(G7&gt;F7,1,0)+IF(G9&gt;F9,1,0)</f>
        <v>2</v>
      </c>
      <c r="F16" s="24">
        <f>IF(AND(F4=G4,F4&lt;&gt;""),1,0)+IF(AND(G7=F7,G7&lt;&gt;""),1,0)+IF(AND(G9=F9,G9&lt;&gt;""),1,0)</f>
        <v>0</v>
      </c>
      <c r="G16" s="24">
        <f>IF(F4&lt;G4,1,0)+IF(G7&lt;F7,1,0)+IF(G9&lt;F9,1,0)</f>
        <v>1</v>
      </c>
      <c r="H16" s="24">
        <f>F4+G7+G9</f>
        <v>12</v>
      </c>
      <c r="I16" s="24">
        <f>G4+F7+F9</f>
        <v>6</v>
      </c>
      <c r="J16" s="24">
        <f t="shared" si="1"/>
        <v>6</v>
      </c>
      <c r="K16" s="24">
        <f t="shared" si="2"/>
        <v>12</v>
      </c>
      <c r="L16" s="27">
        <v>0.5</v>
      </c>
      <c r="M16" s="31">
        <f t="shared" si="3"/>
        <v>6</v>
      </c>
      <c r="N16" s="31">
        <f>RANK(M16,M15:M18,0)</f>
        <v>1</v>
      </c>
      <c r="O16" s="5" t="s">
        <v>53</v>
      </c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1.75" customHeight="1" x14ac:dyDescent="0.3">
      <c r="A17" s="1"/>
      <c r="B17" s="22">
        <v>3</v>
      </c>
      <c r="C17" s="23" t="s">
        <v>16</v>
      </c>
      <c r="D17" s="24">
        <f>COUNTA(F10,G4,G6)</f>
        <v>3</v>
      </c>
      <c r="E17" s="24">
        <f>IF(F10&gt;G10,1,0)+IF(G4&gt;F4,1,0)+IF(G6&gt;F6,1,0)</f>
        <v>3</v>
      </c>
      <c r="F17" s="24">
        <f>IF(AND(F10=G10,F10&lt;&gt;""),1,0)+IF(AND(G4=F4,G4&lt;&gt;""),1,0)+IF(AND(G6=F6,G6&lt;&gt;""),1,0)</f>
        <v>0</v>
      </c>
      <c r="G17" s="24">
        <f>IF(F10&lt;G10,1,0)+IF(G4&lt;F4,1,0)+IF(G6&lt;F6,1,0)</f>
        <v>0</v>
      </c>
      <c r="H17" s="24">
        <f>F10+G4+G6</f>
        <v>18</v>
      </c>
      <c r="I17" s="24">
        <f>G10+F4+F6</f>
        <v>0</v>
      </c>
      <c r="J17" s="24">
        <f t="shared" si="1"/>
        <v>18</v>
      </c>
      <c r="K17" s="24">
        <f t="shared" si="2"/>
        <v>18</v>
      </c>
      <c r="L17" s="27">
        <v>0.1</v>
      </c>
      <c r="M17" s="31">
        <f t="shared" si="3"/>
        <v>1.8</v>
      </c>
      <c r="N17" s="31">
        <f>RANK(M17,M15:M18,0)</f>
        <v>3</v>
      </c>
      <c r="O17" s="30" t="s">
        <v>58</v>
      </c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1.75" customHeight="1" x14ac:dyDescent="0.3">
      <c r="A18" s="1"/>
      <c r="B18" s="22">
        <v>4</v>
      </c>
      <c r="C18" s="23" t="s">
        <v>18</v>
      </c>
      <c r="D18" s="24">
        <f>COUNTA(F7,G3,G10)</f>
        <v>3</v>
      </c>
      <c r="E18" s="24">
        <f>IF(F7&gt;G7,1,0)+IF(G3&gt;F3,1,0)+IF(G10&gt;F10,1,0)</f>
        <v>0</v>
      </c>
      <c r="F18" s="24">
        <f>IF(AND(F7=G7,F7&lt;&gt;""),1,0)+IF(AND(G3=F3,G3&lt;&gt;""),1,0)+IF(AND(G10=F10,G10&lt;&gt;""),1,0)</f>
        <v>1</v>
      </c>
      <c r="G18" s="24">
        <f>IF(F7&lt;G7,1,0)+IF(G3&lt;F3,1,0)+IF(G10&lt;F10,1,0)</f>
        <v>2</v>
      </c>
      <c r="H18" s="24">
        <f>F7+G3+G10</f>
        <v>3</v>
      </c>
      <c r="I18" s="24">
        <f>G7+F3+F10</f>
        <v>15</v>
      </c>
      <c r="J18" s="24">
        <f t="shared" si="1"/>
        <v>-12</v>
      </c>
      <c r="K18" s="24">
        <f t="shared" si="2"/>
        <v>3</v>
      </c>
      <c r="L18" s="27">
        <v>0.75</v>
      </c>
      <c r="M18" s="31">
        <f t="shared" si="3"/>
        <v>2.25</v>
      </c>
      <c r="N18" s="31">
        <f>RANK(M18,M15:M18,0)</f>
        <v>2</v>
      </c>
      <c r="O18" s="5" t="s">
        <v>53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5">
    <mergeCell ref="B1:G1"/>
    <mergeCell ref="B3:B4"/>
    <mergeCell ref="B6:B7"/>
    <mergeCell ref="B9:B10"/>
    <mergeCell ref="B13:N13"/>
  </mergeCells>
  <printOptions horizontalCentered="1"/>
  <pageMargins left="0.5" right="0.5" top="0.6" bottom="0.6" header="0" footer="0"/>
  <pageSetup paperSize="9" fitToHeight="0" orientation="portrait"/>
  <headerFooter>
    <oddHeader>&amp;CSumo 1500g — Grupo 1</oddHeader>
    <oddFooter>&amp;CPágina &amp;P de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000"/>
  <sheetViews>
    <sheetView showGridLines="0" workbookViewId="0">
      <selection activeCell="C16" sqref="C16"/>
    </sheetView>
  </sheetViews>
  <sheetFormatPr baseColWidth="10" defaultColWidth="14.44140625" defaultRowHeight="15" customHeight="1" x14ac:dyDescent="0.3"/>
  <cols>
    <col min="1" max="1" width="2" customWidth="1"/>
    <col min="2" max="2" width="7.6640625" customWidth="1"/>
    <col min="3" max="3" width="22" customWidth="1"/>
    <col min="4" max="4" width="5" customWidth="1"/>
    <col min="5" max="5" width="22" customWidth="1"/>
    <col min="6" max="7" width="7" customWidth="1"/>
    <col min="8" max="8" width="3.5546875" customWidth="1"/>
    <col min="9" max="9" width="3.6640625" customWidth="1"/>
    <col min="10" max="10" width="3.88671875" customWidth="1"/>
    <col min="11" max="11" width="4.44140625" customWidth="1"/>
    <col min="12" max="12" width="48.6640625" customWidth="1"/>
    <col min="13" max="13" width="11.88671875" customWidth="1"/>
    <col min="14" max="14" width="5.88671875" customWidth="1"/>
    <col min="15" max="15" width="15.88671875" customWidth="1"/>
    <col min="16" max="25" width="8.6640625" customWidth="1"/>
  </cols>
  <sheetData>
    <row r="1" spans="2:15" ht="27.75" customHeight="1" x14ac:dyDescent="0.3">
      <c r="B1" s="47" t="s">
        <v>2</v>
      </c>
      <c r="C1" s="45"/>
      <c r="D1" s="45"/>
      <c r="E1" s="45"/>
      <c r="F1" s="45"/>
      <c r="G1" s="46"/>
    </row>
    <row r="2" spans="2:15" ht="19.5" customHeight="1" x14ac:dyDescent="0.3">
      <c r="B2" s="3" t="s">
        <v>5</v>
      </c>
      <c r="C2" s="3" t="s">
        <v>7</v>
      </c>
      <c r="D2" s="3"/>
      <c r="E2" s="3" t="s">
        <v>9</v>
      </c>
      <c r="F2" s="3" t="s">
        <v>10</v>
      </c>
      <c r="G2" s="3" t="s">
        <v>12</v>
      </c>
    </row>
    <row r="3" spans="2:15" ht="21.75" customHeight="1" x14ac:dyDescent="0.3">
      <c r="B3" s="51" t="s">
        <v>14</v>
      </c>
      <c r="C3" s="8" t="s">
        <v>11</v>
      </c>
      <c r="D3" s="10" t="s">
        <v>20</v>
      </c>
      <c r="E3" s="8" t="s">
        <v>19</v>
      </c>
      <c r="F3" s="14">
        <v>0</v>
      </c>
      <c r="G3" s="14">
        <v>6</v>
      </c>
    </row>
    <row r="4" spans="2:15" ht="21.75" customHeight="1" x14ac:dyDescent="0.3">
      <c r="B4" s="49"/>
      <c r="C4" s="8" t="s">
        <v>15</v>
      </c>
      <c r="D4" s="10" t="s">
        <v>20</v>
      </c>
      <c r="E4" s="8" t="s">
        <v>17</v>
      </c>
      <c r="F4" s="14">
        <v>6</v>
      </c>
      <c r="G4" s="14">
        <v>0</v>
      </c>
    </row>
    <row r="5" spans="2:15" ht="4.5" customHeight="1" x14ac:dyDescent="0.3">
      <c r="B5" s="17"/>
      <c r="C5" s="17"/>
      <c r="D5" s="17"/>
      <c r="E5" s="17"/>
      <c r="F5" s="17"/>
      <c r="G5" s="17"/>
      <c r="H5" s="17"/>
    </row>
    <row r="6" spans="2:15" ht="21.75" customHeight="1" x14ac:dyDescent="0.3">
      <c r="B6" s="51" t="s">
        <v>32</v>
      </c>
      <c r="C6" s="18" t="s">
        <v>11</v>
      </c>
      <c r="D6" s="20" t="s">
        <v>20</v>
      </c>
      <c r="E6" s="18" t="s">
        <v>17</v>
      </c>
      <c r="F6" s="14">
        <v>4</v>
      </c>
      <c r="G6" s="14">
        <v>1</v>
      </c>
    </row>
    <row r="7" spans="2:15" ht="21.75" customHeight="1" x14ac:dyDescent="0.3">
      <c r="B7" s="49"/>
      <c r="C7" s="18" t="s">
        <v>19</v>
      </c>
      <c r="D7" s="20" t="s">
        <v>20</v>
      </c>
      <c r="E7" s="18" t="s">
        <v>15</v>
      </c>
      <c r="F7" s="14">
        <v>4</v>
      </c>
      <c r="G7" s="14">
        <v>1</v>
      </c>
    </row>
    <row r="8" spans="2:15" ht="4.5" customHeight="1" x14ac:dyDescent="0.3">
      <c r="B8" s="17"/>
      <c r="C8" s="17"/>
      <c r="D8" s="17"/>
      <c r="E8" s="17"/>
      <c r="F8" s="17"/>
      <c r="G8" s="17"/>
      <c r="H8" s="17"/>
    </row>
    <row r="9" spans="2:15" ht="21.75" customHeight="1" x14ac:dyDescent="0.3">
      <c r="B9" s="51" t="s">
        <v>33</v>
      </c>
      <c r="C9" s="8" t="s">
        <v>11</v>
      </c>
      <c r="D9" s="10" t="s">
        <v>20</v>
      </c>
      <c r="E9" s="8" t="s">
        <v>15</v>
      </c>
      <c r="F9" s="14">
        <v>0</v>
      </c>
      <c r="G9" s="14">
        <v>6</v>
      </c>
    </row>
    <row r="10" spans="2:15" ht="21.75" customHeight="1" x14ac:dyDescent="0.3">
      <c r="B10" s="49"/>
      <c r="C10" s="8" t="s">
        <v>17</v>
      </c>
      <c r="D10" s="10" t="s">
        <v>20</v>
      </c>
      <c r="E10" s="8" t="s">
        <v>19</v>
      </c>
      <c r="F10" s="14">
        <v>0</v>
      </c>
      <c r="G10" s="14">
        <v>6</v>
      </c>
    </row>
    <row r="11" spans="2:15" ht="4.5" customHeight="1" x14ac:dyDescent="0.3">
      <c r="B11" s="17"/>
      <c r="C11" s="17"/>
      <c r="D11" s="17"/>
      <c r="E11" s="17"/>
      <c r="F11" s="17"/>
      <c r="G11" s="17"/>
      <c r="H11" s="17"/>
    </row>
    <row r="13" spans="2:15" ht="24" customHeight="1" x14ac:dyDescent="0.3">
      <c r="B13" s="52" t="s">
        <v>34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6"/>
    </row>
    <row r="14" spans="2:15" ht="19.5" customHeight="1" x14ac:dyDescent="0.3">
      <c r="B14" s="3" t="s">
        <v>35</v>
      </c>
      <c r="C14" s="3" t="s">
        <v>36</v>
      </c>
      <c r="D14" s="3" t="s">
        <v>37</v>
      </c>
      <c r="E14" s="3" t="s">
        <v>38</v>
      </c>
      <c r="F14" s="3" t="s">
        <v>39</v>
      </c>
      <c r="G14" s="3" t="s">
        <v>40</v>
      </c>
      <c r="H14" s="3" t="s">
        <v>41</v>
      </c>
      <c r="I14" s="3" t="s">
        <v>42</v>
      </c>
      <c r="J14" s="3" t="s">
        <v>43</v>
      </c>
      <c r="K14" s="3" t="s">
        <v>44</v>
      </c>
      <c r="L14" s="3" t="s">
        <v>45</v>
      </c>
      <c r="M14" s="3" t="s">
        <v>46</v>
      </c>
      <c r="N14" s="3" t="s">
        <v>47</v>
      </c>
    </row>
    <row r="15" spans="2:15" ht="21.75" customHeight="1" x14ac:dyDescent="0.3">
      <c r="B15" s="22">
        <v>1</v>
      </c>
      <c r="C15" s="23" t="s">
        <v>11</v>
      </c>
      <c r="D15" s="24">
        <f>COUNTA(F3,F6,F9)</f>
        <v>3</v>
      </c>
      <c r="E15" s="24">
        <f>IF(F3&gt;G3,1,0)+IF(F6&gt;G6,1,0)+IF(F9&gt;G9,1,0)</f>
        <v>1</v>
      </c>
      <c r="F15" s="24">
        <f>IF(AND(F3=G3,F3&lt;&gt;""),1,0)+IF(AND(F6=G6,F6&lt;&gt;""),1,0)+IF(AND(F9=G9,F9&lt;&gt;""),1,0)</f>
        <v>0</v>
      </c>
      <c r="G15" s="24">
        <f>IF(F3&lt;G3,1,0)+IF(F6&lt;G6,1,0)+IF(F9&lt;G9,1,0)</f>
        <v>2</v>
      </c>
      <c r="H15" s="24">
        <f t="shared" ref="H15:I15" si="0">F3+F6+F9</f>
        <v>4</v>
      </c>
      <c r="I15" s="24">
        <f t="shared" si="0"/>
        <v>13</v>
      </c>
      <c r="J15" s="24">
        <f t="shared" ref="J15:J18" si="1">H15-I15</f>
        <v>-9</v>
      </c>
      <c r="K15" s="24">
        <f t="shared" ref="K15:K18" si="2">H15</f>
        <v>4</v>
      </c>
      <c r="L15" s="27">
        <v>0.1</v>
      </c>
      <c r="M15" s="28">
        <f t="shared" ref="M15:M18" si="3">K15*L15</f>
        <v>0.4</v>
      </c>
      <c r="N15" s="28">
        <f>RANK(M15,M15:M18,0)</f>
        <v>2</v>
      </c>
      <c r="O15" s="5" t="s">
        <v>53</v>
      </c>
    </row>
    <row r="16" spans="2:15" ht="21.75" customHeight="1" x14ac:dyDescent="0.3">
      <c r="B16" s="22">
        <v>2</v>
      </c>
      <c r="C16" s="23" t="s">
        <v>15</v>
      </c>
      <c r="D16" s="24">
        <f>COUNTA(F4,G7,G9)</f>
        <v>3</v>
      </c>
      <c r="E16" s="24">
        <f>IF(F4&gt;G4,1,0)+IF(G7&gt;F7,1,0)+IF(G9&gt;F9,1,0)</f>
        <v>2</v>
      </c>
      <c r="F16" s="24">
        <f>IF(AND(F4=G4,F4&lt;&gt;""),1,0)+IF(AND(G7=F7,G7&lt;&gt;""),1,0)+IF(AND(G9=F9,G9&lt;&gt;""),1,0)</f>
        <v>0</v>
      </c>
      <c r="G16" s="24">
        <f>IF(F4&lt;G4,1,0)+IF(G7&lt;F7,1,0)+IF(G9&lt;F9,1,0)</f>
        <v>1</v>
      </c>
      <c r="H16" s="24">
        <f>F4+G7+G9</f>
        <v>13</v>
      </c>
      <c r="I16" s="24">
        <f>G4+F7+F9</f>
        <v>4</v>
      </c>
      <c r="J16" s="24">
        <f t="shared" si="1"/>
        <v>9</v>
      </c>
      <c r="K16" s="24">
        <f t="shared" si="2"/>
        <v>13</v>
      </c>
      <c r="L16" s="27">
        <v>0.75</v>
      </c>
      <c r="M16" s="28">
        <f t="shared" si="3"/>
        <v>9.75</v>
      </c>
      <c r="N16" s="28">
        <f>RANK(M16,M15:M18,0)</f>
        <v>1</v>
      </c>
      <c r="O16" s="5" t="s">
        <v>53</v>
      </c>
    </row>
    <row r="17" spans="2:15" ht="21.75" customHeight="1" x14ac:dyDescent="0.3">
      <c r="B17" s="22">
        <v>3</v>
      </c>
      <c r="C17" s="23" t="s">
        <v>17</v>
      </c>
      <c r="D17" s="24">
        <f>COUNTA(F10,G4,G6)</f>
        <v>3</v>
      </c>
      <c r="E17" s="24">
        <f>IF(F10&gt;G10,1,0)+IF(G4&gt;F4,1,0)+IF(G6&gt;F6,1,0)</f>
        <v>0</v>
      </c>
      <c r="F17" s="24">
        <f>IF(AND(F10=G10,F10&lt;&gt;""),1,0)+IF(AND(G4=F4,G4&lt;&gt;""),1,0)+IF(AND(G6=F6,G6&lt;&gt;""),1,0)</f>
        <v>0</v>
      </c>
      <c r="G17" s="24">
        <f>IF(F10&lt;G10,1,0)+IF(G4&lt;F4,1,0)+IF(G6&lt;F6,1,0)</f>
        <v>3</v>
      </c>
      <c r="H17" s="24">
        <f>F10+G4+G6</f>
        <v>1</v>
      </c>
      <c r="I17" s="24">
        <f>G10+F4+F6</f>
        <v>16</v>
      </c>
      <c r="J17" s="24">
        <f t="shared" si="1"/>
        <v>-15</v>
      </c>
      <c r="K17" s="24">
        <f t="shared" si="2"/>
        <v>1</v>
      </c>
      <c r="L17" s="27">
        <v>0</v>
      </c>
      <c r="M17" s="28">
        <f t="shared" si="3"/>
        <v>0</v>
      </c>
      <c r="N17" s="28">
        <f>RANK(M17,M15:M18,0)</f>
        <v>3</v>
      </c>
      <c r="O17" s="30" t="s">
        <v>58</v>
      </c>
    </row>
    <row r="18" spans="2:15" ht="21.75" customHeight="1" x14ac:dyDescent="0.3">
      <c r="B18" s="22">
        <v>4</v>
      </c>
      <c r="C18" s="23" t="s">
        <v>19</v>
      </c>
      <c r="D18" s="24">
        <f>COUNTA(F7,G3,G10)</f>
        <v>3</v>
      </c>
      <c r="E18" s="24">
        <f>IF(F7&gt;G7,1,0)+IF(G3&gt;F3,1,0)+IF(G10&gt;F10,1,0)</f>
        <v>3</v>
      </c>
      <c r="F18" s="24">
        <f>IF(AND(F7=G7,F7&lt;&gt;""),1,0)+IF(AND(G3=F3,G3&lt;&gt;""),1,0)+IF(AND(G10=F10,G10&lt;&gt;""),1,0)</f>
        <v>0</v>
      </c>
      <c r="G18" s="24">
        <f>IF(F7&lt;G7,1,0)+IF(G3&lt;F3,1,0)+IF(G10&lt;F10,1,0)</f>
        <v>0</v>
      </c>
      <c r="H18" s="24">
        <f>F7+G3+G10</f>
        <v>16</v>
      </c>
      <c r="I18" s="24">
        <f>G7+F3+F10</f>
        <v>1</v>
      </c>
      <c r="J18" s="24">
        <f t="shared" si="1"/>
        <v>15</v>
      </c>
      <c r="K18" s="24">
        <f t="shared" si="2"/>
        <v>16</v>
      </c>
      <c r="L18" s="27">
        <v>0</v>
      </c>
      <c r="M18" s="28">
        <f t="shared" si="3"/>
        <v>0</v>
      </c>
      <c r="N18" s="28">
        <f>RANK(M18,M15:M18,0)</f>
        <v>3</v>
      </c>
      <c r="O18" s="30" t="s">
        <v>58</v>
      </c>
    </row>
    <row r="20" spans="2:15" ht="24" customHeight="1" x14ac:dyDescent="0.3">
      <c r="L20" s="36"/>
      <c r="M20" s="36"/>
      <c r="N20" s="36"/>
    </row>
    <row r="21" spans="2:15" ht="15.75" customHeight="1" x14ac:dyDescent="0.3"/>
    <row r="22" spans="2:15" ht="15.75" customHeight="1" x14ac:dyDescent="0.3"/>
    <row r="23" spans="2:15" ht="15.75" customHeight="1" x14ac:dyDescent="0.3"/>
    <row r="24" spans="2:15" ht="15.75" customHeight="1" x14ac:dyDescent="0.3"/>
    <row r="25" spans="2:15" ht="15.75" customHeight="1" x14ac:dyDescent="0.3"/>
    <row r="26" spans="2:15" ht="15.75" customHeight="1" x14ac:dyDescent="0.3"/>
    <row r="27" spans="2:15" ht="15.75" customHeight="1" x14ac:dyDescent="0.3"/>
    <row r="28" spans="2:15" ht="15.75" customHeight="1" x14ac:dyDescent="0.3"/>
    <row r="29" spans="2:15" ht="15.75" customHeight="1" x14ac:dyDescent="0.3"/>
    <row r="30" spans="2:15" ht="15.75" customHeight="1" x14ac:dyDescent="0.3"/>
    <row r="31" spans="2:15" ht="15.75" customHeight="1" x14ac:dyDescent="0.3"/>
    <row r="32" spans="2:1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5">
    <mergeCell ref="B1:G1"/>
    <mergeCell ref="B3:B4"/>
    <mergeCell ref="B6:B7"/>
    <mergeCell ref="B9:B10"/>
    <mergeCell ref="B13:N13"/>
  </mergeCells>
  <printOptions horizontalCentered="1"/>
  <pageMargins left="0.5" right="0.5" top="0.6" bottom="0.6" header="0" footer="0"/>
  <pageSetup paperSize="9" fitToHeight="0" orientation="portrait"/>
  <headerFooter>
    <oddHeader>&amp;CSumo 1500g — Grupo 2</oddHeader>
    <oddFooter>&amp;CPágina &amp;P de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1000"/>
  <sheetViews>
    <sheetView showGridLines="0" workbookViewId="0">
      <selection activeCell="C16" sqref="C16"/>
    </sheetView>
  </sheetViews>
  <sheetFormatPr baseColWidth="10" defaultColWidth="14.44140625" defaultRowHeight="15" customHeight="1" x14ac:dyDescent="0.3"/>
  <cols>
    <col min="1" max="1" width="2" customWidth="1"/>
    <col min="2" max="2" width="18.5546875" customWidth="1"/>
    <col min="3" max="3" width="24.88671875" customWidth="1"/>
    <col min="4" max="4" width="5" customWidth="1"/>
    <col min="5" max="5" width="29" customWidth="1"/>
    <col min="6" max="7" width="7" customWidth="1"/>
    <col min="8" max="8" width="3.5546875" customWidth="1"/>
    <col min="9" max="10" width="3.6640625" customWidth="1"/>
    <col min="11" max="11" width="4.44140625" customWidth="1"/>
    <col min="12" max="12" width="48.6640625" customWidth="1"/>
    <col min="13" max="13" width="11.88671875" customWidth="1"/>
    <col min="14" max="14" width="5.88671875" customWidth="1"/>
    <col min="15" max="15" width="15.88671875" customWidth="1"/>
    <col min="16" max="25" width="8.6640625" customWidth="1"/>
  </cols>
  <sheetData>
    <row r="1" spans="2:15" ht="27.75" customHeight="1" x14ac:dyDescent="0.3">
      <c r="B1" s="47" t="s">
        <v>3</v>
      </c>
      <c r="C1" s="45"/>
      <c r="D1" s="45"/>
      <c r="E1" s="45"/>
      <c r="F1" s="45"/>
      <c r="G1" s="46"/>
    </row>
    <row r="2" spans="2:15" ht="19.5" customHeight="1" x14ac:dyDescent="0.3">
      <c r="B2" s="5" t="s">
        <v>5</v>
      </c>
      <c r="C2" s="5" t="s">
        <v>7</v>
      </c>
      <c r="D2" s="5"/>
      <c r="E2" s="5" t="s">
        <v>9</v>
      </c>
      <c r="F2" s="5" t="s">
        <v>10</v>
      </c>
      <c r="G2" s="5" t="s">
        <v>12</v>
      </c>
    </row>
    <row r="3" spans="2:15" ht="21.75" customHeight="1" x14ac:dyDescent="0.3">
      <c r="B3" s="53" t="s">
        <v>14</v>
      </c>
      <c r="C3" s="8" t="s">
        <v>23</v>
      </c>
      <c r="D3" s="10" t="s">
        <v>20</v>
      </c>
      <c r="E3" s="8" t="s">
        <v>25</v>
      </c>
      <c r="F3" s="16">
        <v>0</v>
      </c>
      <c r="G3" s="16">
        <v>6</v>
      </c>
    </row>
    <row r="4" spans="2:15" ht="21.75" customHeight="1" x14ac:dyDescent="0.3">
      <c r="B4" s="49"/>
      <c r="C4" s="8" t="s">
        <v>26</v>
      </c>
      <c r="D4" s="10" t="s">
        <v>20</v>
      </c>
      <c r="E4" s="8" t="s">
        <v>28</v>
      </c>
      <c r="F4" s="16">
        <v>3</v>
      </c>
      <c r="G4" s="16">
        <v>3</v>
      </c>
    </row>
    <row r="5" spans="2:15" ht="4.5" customHeight="1" x14ac:dyDescent="0.3">
      <c r="B5" s="17"/>
      <c r="C5" s="17"/>
      <c r="D5" s="17"/>
      <c r="E5" s="17"/>
      <c r="F5" s="17"/>
      <c r="G5" s="17"/>
      <c r="H5" s="17"/>
    </row>
    <row r="6" spans="2:15" ht="21.75" customHeight="1" x14ac:dyDescent="0.3">
      <c r="B6" s="53" t="s">
        <v>32</v>
      </c>
      <c r="C6" s="18" t="s">
        <v>23</v>
      </c>
      <c r="D6" s="20" t="s">
        <v>20</v>
      </c>
      <c r="E6" s="18" t="s">
        <v>28</v>
      </c>
      <c r="F6" s="16">
        <v>0</v>
      </c>
      <c r="G6" s="16">
        <v>6</v>
      </c>
    </row>
    <row r="7" spans="2:15" ht="21.75" customHeight="1" x14ac:dyDescent="0.3">
      <c r="B7" s="49"/>
      <c r="C7" s="18" t="s">
        <v>25</v>
      </c>
      <c r="D7" s="20" t="s">
        <v>20</v>
      </c>
      <c r="E7" s="18" t="s">
        <v>26</v>
      </c>
      <c r="F7" s="16">
        <v>6</v>
      </c>
      <c r="G7" s="16">
        <v>0</v>
      </c>
    </row>
    <row r="8" spans="2:15" ht="4.5" customHeight="1" x14ac:dyDescent="0.3">
      <c r="B8" s="17"/>
      <c r="C8" s="17"/>
      <c r="D8" s="17"/>
      <c r="E8" s="17"/>
      <c r="F8" s="17"/>
      <c r="G8" s="17"/>
      <c r="H8" s="17"/>
    </row>
    <row r="9" spans="2:15" ht="21.75" customHeight="1" x14ac:dyDescent="0.3">
      <c r="B9" s="53" t="s">
        <v>33</v>
      </c>
      <c r="C9" s="8" t="s">
        <v>23</v>
      </c>
      <c r="D9" s="10" t="s">
        <v>20</v>
      </c>
      <c r="E9" s="8" t="s">
        <v>26</v>
      </c>
      <c r="F9" s="16">
        <v>0</v>
      </c>
      <c r="G9" s="16">
        <v>6</v>
      </c>
    </row>
    <row r="10" spans="2:15" ht="21.75" customHeight="1" x14ac:dyDescent="0.3">
      <c r="B10" s="49"/>
      <c r="C10" s="8" t="s">
        <v>28</v>
      </c>
      <c r="D10" s="10" t="s">
        <v>20</v>
      </c>
      <c r="E10" s="8" t="s">
        <v>25</v>
      </c>
      <c r="F10" s="16">
        <v>6</v>
      </c>
      <c r="G10" s="16">
        <v>0</v>
      </c>
    </row>
    <row r="11" spans="2:15" ht="4.5" customHeight="1" x14ac:dyDescent="0.3">
      <c r="B11" s="17"/>
      <c r="C11" s="17"/>
      <c r="D11" s="17"/>
      <c r="E11" s="17"/>
      <c r="F11" s="17"/>
      <c r="G11" s="17"/>
      <c r="H11" s="17"/>
    </row>
    <row r="13" spans="2:15" ht="24" customHeight="1" x14ac:dyDescent="0.3">
      <c r="B13" s="54" t="s">
        <v>34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6"/>
    </row>
    <row r="14" spans="2:15" ht="19.5" customHeight="1" x14ac:dyDescent="0.3">
      <c r="B14" s="5" t="s">
        <v>35</v>
      </c>
      <c r="C14" s="5" t="s">
        <v>36</v>
      </c>
      <c r="D14" s="5" t="s">
        <v>37</v>
      </c>
      <c r="E14" s="5" t="s">
        <v>38</v>
      </c>
      <c r="F14" s="5" t="s">
        <v>39</v>
      </c>
      <c r="G14" s="5" t="s">
        <v>40</v>
      </c>
      <c r="H14" s="5" t="s">
        <v>41</v>
      </c>
      <c r="I14" s="5" t="s">
        <v>42</v>
      </c>
      <c r="J14" s="5" t="s">
        <v>43</v>
      </c>
      <c r="K14" s="5" t="s">
        <v>44</v>
      </c>
      <c r="L14" s="5" t="s">
        <v>45</v>
      </c>
      <c r="M14" s="5" t="s">
        <v>46</v>
      </c>
      <c r="N14" s="5" t="s">
        <v>47</v>
      </c>
    </row>
    <row r="15" spans="2:15" ht="21.75" customHeight="1" x14ac:dyDescent="0.3">
      <c r="B15" s="22">
        <v>1</v>
      </c>
      <c r="C15" s="23" t="s">
        <v>23</v>
      </c>
      <c r="D15" s="24">
        <f>COUNTA(F3,F6,F9)</f>
        <v>3</v>
      </c>
      <c r="E15" s="24">
        <f>IF(F3&gt;G3,1,0)+IF(F6&gt;G6,1,0)+IF(F9&gt;G9,1,0)</f>
        <v>0</v>
      </c>
      <c r="F15" s="24">
        <f>IF(AND(F3=G3,F3&lt;&gt;""),1,0)+IF(AND(F6=G6,F6&lt;&gt;""),1,0)+IF(AND(F9=G9,F9&lt;&gt;""),1,0)</f>
        <v>0</v>
      </c>
      <c r="G15" s="24">
        <f>IF(F3&lt;G3,1,0)+IF(F6&lt;G6,1,0)+IF(F9&lt;G9,1,0)</f>
        <v>3</v>
      </c>
      <c r="H15" s="24">
        <f t="shared" ref="H15:I15" si="0">F3+F6+F9</f>
        <v>0</v>
      </c>
      <c r="I15" s="24">
        <f t="shared" si="0"/>
        <v>18</v>
      </c>
      <c r="J15" s="24">
        <f t="shared" ref="J15:J18" si="1">H15-I15</f>
        <v>-18</v>
      </c>
      <c r="K15" s="24">
        <f t="shared" ref="K15:K18" si="2">H15</f>
        <v>0</v>
      </c>
      <c r="L15" s="27">
        <v>0</v>
      </c>
      <c r="M15" s="29">
        <f t="shared" ref="M15:M18" si="3">K15*L15</f>
        <v>0</v>
      </c>
      <c r="N15" s="29">
        <f>RANK(M15,M15:M18,0)</f>
        <v>3</v>
      </c>
      <c r="O15" s="30" t="s">
        <v>58</v>
      </c>
    </row>
    <row r="16" spans="2:15" ht="21.75" customHeight="1" x14ac:dyDescent="0.3">
      <c r="B16" s="22">
        <v>2</v>
      </c>
      <c r="C16" s="23" t="s">
        <v>26</v>
      </c>
      <c r="D16" s="24">
        <f>COUNTA(F4,G7,G9)</f>
        <v>3</v>
      </c>
      <c r="E16" s="24">
        <f>IF(F4&gt;G4,1,0)+IF(G7&gt;F7,1,0)+IF(G9&gt;F9,1,0)</f>
        <v>1</v>
      </c>
      <c r="F16" s="24">
        <f>IF(AND(F4=G4,F4&lt;&gt;""),1,0)+IF(AND(G7=F7,G7&lt;&gt;""),1,0)+IF(AND(G9=F9,G9&lt;&gt;""),1,0)</f>
        <v>1</v>
      </c>
      <c r="G16" s="24">
        <f>IF(F4&lt;G4,1,0)+IF(G7&lt;F7,1,0)+IF(G9&lt;F9,1,0)</f>
        <v>1</v>
      </c>
      <c r="H16" s="24">
        <f>F4+G7+G9</f>
        <v>9</v>
      </c>
      <c r="I16" s="24">
        <f>G4+F7+F9</f>
        <v>9</v>
      </c>
      <c r="J16" s="24">
        <f t="shared" si="1"/>
        <v>0</v>
      </c>
      <c r="K16" s="24">
        <f t="shared" si="2"/>
        <v>9</v>
      </c>
      <c r="L16" s="27">
        <v>0.25</v>
      </c>
      <c r="M16" s="29">
        <f t="shared" si="3"/>
        <v>2.25</v>
      </c>
      <c r="N16" s="29">
        <f>RANK(M16,M15:M18,0)</f>
        <v>2</v>
      </c>
      <c r="O16" s="5" t="s">
        <v>53</v>
      </c>
    </row>
    <row r="17" spans="2:15" ht="21.75" customHeight="1" x14ac:dyDescent="0.3">
      <c r="B17" s="22">
        <v>3</v>
      </c>
      <c r="C17" s="23" t="s">
        <v>28</v>
      </c>
      <c r="D17" s="24">
        <f>COUNTA(F10,G4,G6)</f>
        <v>3</v>
      </c>
      <c r="E17" s="24">
        <f>IF(F10&gt;G10,1,0)+IF(G4&gt;F4,1,0)+IF(G6&gt;F6,1,0)</f>
        <v>2</v>
      </c>
      <c r="F17" s="24">
        <f>IF(AND(F10=G10,F10&lt;&gt;""),1,0)+IF(AND(G4=F4,G4&lt;&gt;""),1,0)+IF(AND(G6=F6,G6&lt;&gt;""),1,0)</f>
        <v>1</v>
      </c>
      <c r="G17" s="24">
        <f>IF(F10&lt;G10,1,0)+IF(G4&lt;F4,1,0)+IF(G6&lt;F6,1,0)</f>
        <v>0</v>
      </c>
      <c r="H17" s="24">
        <f>F10+G4+G6</f>
        <v>15</v>
      </c>
      <c r="I17" s="24">
        <f>G10+F4+F6</f>
        <v>3</v>
      </c>
      <c r="J17" s="24">
        <f t="shared" si="1"/>
        <v>12</v>
      </c>
      <c r="K17" s="24">
        <f t="shared" si="2"/>
        <v>15</v>
      </c>
      <c r="L17" s="27">
        <v>0.5</v>
      </c>
      <c r="M17" s="29">
        <f t="shared" si="3"/>
        <v>7.5</v>
      </c>
      <c r="N17" s="29">
        <f>RANK(M17,M15:M18,0)</f>
        <v>1</v>
      </c>
      <c r="O17" s="5" t="s">
        <v>53</v>
      </c>
    </row>
    <row r="18" spans="2:15" ht="21.75" customHeight="1" x14ac:dyDescent="0.3">
      <c r="B18" s="22">
        <v>4</v>
      </c>
      <c r="C18" s="23" t="s">
        <v>25</v>
      </c>
      <c r="D18" s="24">
        <f>COUNTA(F7,G3,G10)</f>
        <v>3</v>
      </c>
      <c r="E18" s="24">
        <f>IF(F7&gt;G7,1,0)+IF(G3&gt;F3,1,0)+IF(G10&gt;F10,1,0)</f>
        <v>2</v>
      </c>
      <c r="F18" s="24">
        <f>IF(AND(F7=G7,F7&lt;&gt;""),1,0)+IF(AND(G3=F3,G3&lt;&gt;""),1,0)+IF(AND(G10=F10,G10&lt;&gt;""),1,0)</f>
        <v>0</v>
      </c>
      <c r="G18" s="24">
        <f>IF(F7&lt;G7,1,0)+IF(G3&lt;F3,1,0)+IF(G10&lt;F10,1,0)</f>
        <v>1</v>
      </c>
      <c r="H18" s="24">
        <f>F7+G3+G10</f>
        <v>12</v>
      </c>
      <c r="I18" s="24">
        <f>G7+F3+F10</f>
        <v>6</v>
      </c>
      <c r="J18" s="24">
        <f t="shared" si="1"/>
        <v>6</v>
      </c>
      <c r="K18" s="24">
        <f t="shared" si="2"/>
        <v>12</v>
      </c>
      <c r="L18" s="27">
        <v>0</v>
      </c>
      <c r="M18" s="29">
        <f t="shared" si="3"/>
        <v>0</v>
      </c>
      <c r="N18" s="29">
        <f>RANK(M18,M15:M18,0)</f>
        <v>3</v>
      </c>
      <c r="O18" s="30" t="s">
        <v>58</v>
      </c>
    </row>
    <row r="20" spans="2:15" ht="24" customHeight="1" x14ac:dyDescent="0.3">
      <c r="L20" s="36"/>
      <c r="M20" s="36"/>
      <c r="N20" s="36"/>
    </row>
    <row r="21" spans="2:15" ht="15.75" customHeight="1" x14ac:dyDescent="0.3"/>
    <row r="22" spans="2:15" ht="15.75" customHeight="1" x14ac:dyDescent="0.3"/>
    <row r="23" spans="2:15" ht="15.75" customHeight="1" x14ac:dyDescent="0.3"/>
    <row r="24" spans="2:15" ht="15.75" customHeight="1" x14ac:dyDescent="0.3"/>
    <row r="25" spans="2:15" ht="15.75" customHeight="1" x14ac:dyDescent="0.3"/>
    <row r="26" spans="2:15" ht="15.75" customHeight="1" x14ac:dyDescent="0.3"/>
    <row r="27" spans="2:15" ht="15.75" customHeight="1" x14ac:dyDescent="0.3"/>
    <row r="28" spans="2:15" ht="15.75" customHeight="1" x14ac:dyDescent="0.3"/>
    <row r="29" spans="2:15" ht="15.75" customHeight="1" x14ac:dyDescent="0.3"/>
    <row r="30" spans="2:15" ht="15.75" customHeight="1" x14ac:dyDescent="0.3"/>
    <row r="31" spans="2:15" ht="15.75" customHeight="1" x14ac:dyDescent="0.3"/>
    <row r="32" spans="2:1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5">
    <mergeCell ref="B1:G1"/>
    <mergeCell ref="B3:B4"/>
    <mergeCell ref="B6:B7"/>
    <mergeCell ref="B9:B10"/>
    <mergeCell ref="B13:N13"/>
  </mergeCells>
  <printOptions horizontalCentered="1"/>
  <pageMargins left="0.5" right="0.5" top="0.6" bottom="0.6" header="0" footer="0"/>
  <pageSetup paperSize="9" fitToHeight="0" orientation="portrait"/>
  <headerFooter>
    <oddHeader>&amp;CSumo 1500g — Grupo 3</oddHeader>
    <oddFooter>&amp;CPágina &amp;P de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O1000"/>
  <sheetViews>
    <sheetView showGridLines="0" topLeftCell="A6" workbookViewId="0">
      <selection activeCell="C24" sqref="C24"/>
    </sheetView>
  </sheetViews>
  <sheetFormatPr baseColWidth="10" defaultColWidth="14.44140625" defaultRowHeight="15" customHeight="1" x14ac:dyDescent="0.3"/>
  <cols>
    <col min="1" max="1" width="2" customWidth="1"/>
    <col min="2" max="2" width="9.6640625" customWidth="1"/>
    <col min="3" max="3" width="22" customWidth="1"/>
    <col min="4" max="4" width="5" customWidth="1"/>
    <col min="5" max="5" width="22" customWidth="1"/>
    <col min="6" max="7" width="7" customWidth="1"/>
    <col min="8" max="8" width="16" customWidth="1"/>
    <col min="9" max="9" width="3.6640625" customWidth="1"/>
    <col min="10" max="10" width="3.88671875" customWidth="1"/>
    <col min="11" max="11" width="4.44140625" customWidth="1"/>
    <col min="12" max="12" width="14.44140625" customWidth="1"/>
    <col min="13" max="13" width="11.88671875" customWidth="1"/>
    <col min="14" max="14" width="5.88671875" customWidth="1"/>
    <col min="15" max="15" width="15.88671875" customWidth="1"/>
    <col min="16" max="25" width="8.6640625" customWidth="1"/>
  </cols>
  <sheetData>
    <row r="1" spans="2:8" ht="27.75" customHeight="1" x14ac:dyDescent="0.3">
      <c r="B1" s="47" t="s">
        <v>48</v>
      </c>
      <c r="C1" s="45"/>
      <c r="D1" s="45"/>
      <c r="E1" s="45"/>
      <c r="F1" s="45"/>
      <c r="G1" s="46"/>
    </row>
    <row r="2" spans="2:8" ht="19.5" customHeight="1" x14ac:dyDescent="0.3">
      <c r="B2" s="25" t="s">
        <v>5</v>
      </c>
      <c r="C2" s="25" t="s">
        <v>7</v>
      </c>
      <c r="D2" s="25"/>
      <c r="E2" s="25" t="s">
        <v>9</v>
      </c>
      <c r="F2" s="25" t="s">
        <v>10</v>
      </c>
      <c r="G2" s="25" t="s">
        <v>12</v>
      </c>
      <c r="H2" s="25" t="s">
        <v>49</v>
      </c>
    </row>
    <row r="3" spans="2:8" ht="21.75" customHeight="1" x14ac:dyDescent="0.3">
      <c r="B3" s="57" t="s">
        <v>14</v>
      </c>
      <c r="C3" s="8" t="s">
        <v>24</v>
      </c>
      <c r="D3" s="10" t="s">
        <v>20</v>
      </c>
      <c r="E3" s="8" t="s">
        <v>27</v>
      </c>
      <c r="F3" s="26">
        <v>3</v>
      </c>
      <c r="G3" s="26">
        <v>3</v>
      </c>
      <c r="H3" s="55" t="s">
        <v>50</v>
      </c>
    </row>
    <row r="4" spans="2:8" ht="21.75" customHeight="1" x14ac:dyDescent="0.3">
      <c r="B4" s="49"/>
      <c r="C4" s="8" t="s">
        <v>30</v>
      </c>
      <c r="D4" s="10" t="s">
        <v>20</v>
      </c>
      <c r="E4" s="8" t="s">
        <v>31</v>
      </c>
      <c r="F4" s="26">
        <v>6</v>
      </c>
      <c r="G4" s="26">
        <v>0</v>
      </c>
      <c r="H4" s="49"/>
    </row>
    <row r="5" spans="2:8" ht="4.5" customHeight="1" x14ac:dyDescent="0.3">
      <c r="B5" s="17"/>
      <c r="C5" s="17"/>
      <c r="D5" s="17"/>
      <c r="E5" s="17"/>
      <c r="F5" s="17"/>
      <c r="G5" s="17"/>
      <c r="H5" s="17"/>
    </row>
    <row r="6" spans="2:8" ht="21.75" customHeight="1" x14ac:dyDescent="0.3">
      <c r="B6" s="57" t="s">
        <v>32</v>
      </c>
      <c r="C6" s="18" t="s">
        <v>27</v>
      </c>
      <c r="D6" s="20" t="s">
        <v>20</v>
      </c>
      <c r="E6" s="18" t="s">
        <v>31</v>
      </c>
      <c r="F6" s="26">
        <v>3</v>
      </c>
      <c r="G6" s="26">
        <v>3</v>
      </c>
      <c r="H6" s="55" t="s">
        <v>51</v>
      </c>
    </row>
    <row r="7" spans="2:8" ht="21.75" customHeight="1" x14ac:dyDescent="0.3">
      <c r="B7" s="49"/>
      <c r="C7" s="18" t="s">
        <v>29</v>
      </c>
      <c r="D7" s="20" t="s">
        <v>20</v>
      </c>
      <c r="E7" s="18" t="s">
        <v>30</v>
      </c>
      <c r="F7" s="26">
        <v>0</v>
      </c>
      <c r="G7" s="26">
        <v>6</v>
      </c>
      <c r="H7" s="49"/>
    </row>
    <row r="8" spans="2:8" ht="4.5" customHeight="1" x14ac:dyDescent="0.3">
      <c r="B8" s="17"/>
      <c r="C8" s="17"/>
      <c r="D8" s="17"/>
      <c r="E8" s="17"/>
      <c r="F8" s="17"/>
      <c r="G8" s="17"/>
      <c r="H8" s="17"/>
    </row>
    <row r="9" spans="2:8" ht="21.75" customHeight="1" x14ac:dyDescent="0.3">
      <c r="B9" s="57" t="s">
        <v>33</v>
      </c>
      <c r="C9" s="8" t="s">
        <v>24</v>
      </c>
      <c r="D9" s="10" t="s">
        <v>20</v>
      </c>
      <c r="E9" s="8" t="s">
        <v>31</v>
      </c>
      <c r="F9" s="26">
        <v>6</v>
      </c>
      <c r="G9" s="26">
        <v>0</v>
      </c>
      <c r="H9" s="55" t="s">
        <v>52</v>
      </c>
    </row>
    <row r="10" spans="2:8" ht="21.75" customHeight="1" x14ac:dyDescent="0.3">
      <c r="B10" s="49"/>
      <c r="C10" s="8" t="s">
        <v>27</v>
      </c>
      <c r="D10" s="10" t="s">
        <v>20</v>
      </c>
      <c r="E10" s="8" t="s">
        <v>29</v>
      </c>
      <c r="F10" s="26">
        <v>3</v>
      </c>
      <c r="G10" s="26">
        <v>3</v>
      </c>
      <c r="H10" s="49"/>
    </row>
    <row r="11" spans="2:8" ht="4.5" customHeight="1" x14ac:dyDescent="0.3">
      <c r="B11" s="17"/>
      <c r="C11" s="17"/>
      <c r="D11" s="17"/>
      <c r="E11" s="17"/>
      <c r="F11" s="17"/>
      <c r="G11" s="17"/>
      <c r="H11" s="17"/>
    </row>
    <row r="12" spans="2:8" ht="21.75" customHeight="1" x14ac:dyDescent="0.3">
      <c r="B12" s="57" t="s">
        <v>54</v>
      </c>
      <c r="C12" s="18" t="s">
        <v>24</v>
      </c>
      <c r="D12" s="20" t="s">
        <v>20</v>
      </c>
      <c r="E12" s="18" t="s">
        <v>30</v>
      </c>
      <c r="F12" s="26">
        <v>3</v>
      </c>
      <c r="G12" s="26">
        <v>3</v>
      </c>
      <c r="H12" s="55" t="s">
        <v>55</v>
      </c>
    </row>
    <row r="13" spans="2:8" ht="21.75" customHeight="1" x14ac:dyDescent="0.3">
      <c r="B13" s="49"/>
      <c r="C13" s="18" t="s">
        <v>31</v>
      </c>
      <c r="D13" s="20" t="s">
        <v>20</v>
      </c>
      <c r="E13" s="18" t="s">
        <v>29</v>
      </c>
      <c r="F13" s="26">
        <v>3</v>
      </c>
      <c r="G13" s="26">
        <v>3</v>
      </c>
      <c r="H13" s="49"/>
    </row>
    <row r="14" spans="2:8" ht="4.5" customHeight="1" x14ac:dyDescent="0.3">
      <c r="B14" s="17"/>
      <c r="C14" s="17"/>
      <c r="D14" s="17"/>
      <c r="E14" s="17"/>
      <c r="F14" s="17"/>
      <c r="G14" s="17"/>
      <c r="H14" s="17"/>
    </row>
    <row r="15" spans="2:8" ht="21.75" customHeight="1" x14ac:dyDescent="0.3">
      <c r="B15" s="57" t="s">
        <v>56</v>
      </c>
      <c r="C15" s="8" t="s">
        <v>24</v>
      </c>
      <c r="D15" s="10" t="s">
        <v>20</v>
      </c>
      <c r="E15" s="8" t="s">
        <v>29</v>
      </c>
      <c r="F15" s="26">
        <v>6</v>
      </c>
      <c r="G15" s="26">
        <v>0</v>
      </c>
      <c r="H15" s="55" t="s">
        <v>57</v>
      </c>
    </row>
    <row r="16" spans="2:8" ht="21.75" customHeight="1" x14ac:dyDescent="0.3">
      <c r="B16" s="49"/>
      <c r="C16" s="8" t="s">
        <v>30</v>
      </c>
      <c r="D16" s="10" t="s">
        <v>20</v>
      </c>
      <c r="E16" s="8" t="s">
        <v>27</v>
      </c>
      <c r="F16" s="26">
        <v>6</v>
      </c>
      <c r="G16" s="26">
        <v>0</v>
      </c>
      <c r="H16" s="49"/>
    </row>
    <row r="17" spans="2:15" ht="4.5" customHeight="1" x14ac:dyDescent="0.3">
      <c r="B17" s="17"/>
      <c r="C17" s="17"/>
      <c r="D17" s="17"/>
      <c r="E17" s="17"/>
      <c r="F17" s="17"/>
      <c r="G17" s="17"/>
      <c r="H17" s="17"/>
    </row>
    <row r="19" spans="2:15" ht="24" customHeight="1" x14ac:dyDescent="0.3">
      <c r="B19" s="56" t="s">
        <v>34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6"/>
    </row>
    <row r="20" spans="2:15" ht="19.5" customHeight="1" x14ac:dyDescent="0.3">
      <c r="B20" s="25" t="s">
        <v>35</v>
      </c>
      <c r="C20" s="25" t="s">
        <v>36</v>
      </c>
      <c r="D20" s="25" t="s">
        <v>37</v>
      </c>
      <c r="E20" s="25" t="s">
        <v>38</v>
      </c>
      <c r="F20" s="25" t="s">
        <v>39</v>
      </c>
      <c r="G20" s="25" t="s">
        <v>40</v>
      </c>
      <c r="H20" s="25" t="s">
        <v>41</v>
      </c>
      <c r="I20" s="25" t="s">
        <v>42</v>
      </c>
      <c r="J20" s="25" t="s">
        <v>43</v>
      </c>
      <c r="K20" s="25" t="s">
        <v>44</v>
      </c>
      <c r="L20" s="25" t="s">
        <v>45</v>
      </c>
      <c r="M20" s="25" t="s">
        <v>46</v>
      </c>
      <c r="N20" s="25" t="s">
        <v>47</v>
      </c>
    </row>
    <row r="21" spans="2:15" ht="21.75" customHeight="1" x14ac:dyDescent="0.3">
      <c r="B21" s="22">
        <v>1</v>
      </c>
      <c r="C21" s="23" t="s">
        <v>24</v>
      </c>
      <c r="D21" s="24">
        <f>COUNTA(F3,F9,F12,F15)</f>
        <v>4</v>
      </c>
      <c r="E21" s="24">
        <f>IF(F3&gt;G3,1,0)+IF(F9&gt;G9,1,0)+IF(F12&gt;G12,1,0)+IF(F15&gt;G15,1,0)</f>
        <v>2</v>
      </c>
      <c r="F21" s="24">
        <f>IF(AND(F3=G3,F3&lt;&gt;""),1,0)+IF(AND(F9=G9,F9&lt;&gt;""),1,0)+IF(AND(F12=G12,F12&lt;&gt;""),1,0)+IF(AND(F15=G15,F15&lt;&gt;""),1,0)</f>
        <v>2</v>
      </c>
      <c r="G21" s="24">
        <f>IF(F3&lt;G3,1,0)+IF(F9&lt;G9,1,0)+IF(F12&lt;G12,1,0)+IF(F15&lt;G15,1,0)</f>
        <v>0</v>
      </c>
      <c r="H21" s="24">
        <f t="shared" ref="H21:I21" si="0">F3+F9+F12+F15</f>
        <v>18</v>
      </c>
      <c r="I21" s="24">
        <f t="shared" si="0"/>
        <v>6</v>
      </c>
      <c r="J21" s="24">
        <f t="shared" ref="J21:J25" si="1">H21-I21</f>
        <v>12</v>
      </c>
      <c r="K21" s="24">
        <f t="shared" ref="K21:K25" si="2">H21</f>
        <v>18</v>
      </c>
      <c r="L21" s="27">
        <v>0.1</v>
      </c>
      <c r="M21" s="32">
        <f t="shared" ref="M21:M25" si="3">K21*L21</f>
        <v>1.8</v>
      </c>
      <c r="N21" s="32">
        <f>RANK(M21,M21:M25,0)</f>
        <v>4</v>
      </c>
      <c r="O21" s="30" t="s">
        <v>58</v>
      </c>
    </row>
    <row r="22" spans="2:15" ht="21.75" customHeight="1" x14ac:dyDescent="0.3">
      <c r="B22" s="33">
        <v>2</v>
      </c>
      <c r="C22" s="34" t="s">
        <v>27</v>
      </c>
      <c r="D22" s="35">
        <f>COUNTA(F6,F10,G3,G16)</f>
        <v>4</v>
      </c>
      <c r="E22" s="35">
        <f>IF(F6&gt;G6,1,0)+IF(F10&gt;G10,1,0)+IF(G3&gt;F3,1,0)+IF(G16&gt;F16,1,0)</f>
        <v>0</v>
      </c>
      <c r="F22" s="35">
        <f>IF(AND(F6=G6,F6&lt;&gt;""),1,0)+IF(AND(F10=G10,F10&lt;&gt;""),1,0)+IF(AND(G3=F3,G3&lt;&gt;""),1,0)+IF(AND(G16=F16,G16&lt;&gt;""),1,0)</f>
        <v>3</v>
      </c>
      <c r="G22" s="35">
        <f>IF(F6&lt;G6,1,0)+IF(F10&lt;G10,1,0)+IF(G3&lt;F3,1,0)+IF(G16&lt;F16,1,0)</f>
        <v>1</v>
      </c>
      <c r="H22" s="35">
        <f>F6+F10+G3+G16</f>
        <v>9</v>
      </c>
      <c r="I22" s="35">
        <f>G6+G10+F3+F16</f>
        <v>15</v>
      </c>
      <c r="J22" s="35">
        <f t="shared" si="1"/>
        <v>-6</v>
      </c>
      <c r="K22" s="35">
        <f t="shared" si="2"/>
        <v>9</v>
      </c>
      <c r="L22" s="37">
        <v>0.5</v>
      </c>
      <c r="M22" s="38">
        <f t="shared" si="3"/>
        <v>4.5</v>
      </c>
      <c r="N22" s="38">
        <f>RANK(M22,M21:M25,0)</f>
        <v>2</v>
      </c>
      <c r="O22" s="5" t="s">
        <v>53</v>
      </c>
    </row>
    <row r="23" spans="2:15" ht="21.75" customHeight="1" x14ac:dyDescent="0.3">
      <c r="B23" s="22">
        <v>3</v>
      </c>
      <c r="C23" s="23" t="s">
        <v>29</v>
      </c>
      <c r="D23" s="24">
        <f>COUNTA(F7,G10,G13,G15)</f>
        <v>4</v>
      </c>
      <c r="E23" s="24">
        <f>IF(F7&gt;G7,1,0)+IF(G10&gt;F10,1,0)+IF(G13&gt;F13,1,0)+IF(G15&gt;F15,1,0)</f>
        <v>0</v>
      </c>
      <c r="F23" s="24">
        <f>IF(AND(F7=G7,F7&lt;&gt;""),1,0)+IF(AND(G10=F10,G10&lt;&gt;""),1,0)+IF(AND(G13=F13,G13&lt;&gt;""),1,0)+IF(AND(G15=F15,G15&lt;&gt;""),1,0)</f>
        <v>2</v>
      </c>
      <c r="G23" s="24">
        <f>IF(F7&lt;G7,1,0)+IF(G10&lt;F10,1,0)+IF(G13&lt;F13,1,0)+IF(G15&lt;F15,1,0)</f>
        <v>2</v>
      </c>
      <c r="H23" s="24">
        <f>F7+G10+G13+G15</f>
        <v>6</v>
      </c>
      <c r="I23" s="24">
        <f>G7+F10+F13+F15</f>
        <v>18</v>
      </c>
      <c r="J23" s="24">
        <f t="shared" si="1"/>
        <v>-12</v>
      </c>
      <c r="K23" s="24">
        <f t="shared" si="2"/>
        <v>6</v>
      </c>
      <c r="L23" s="27">
        <v>0.5</v>
      </c>
      <c r="M23" s="32">
        <f t="shared" si="3"/>
        <v>3</v>
      </c>
      <c r="N23" s="32">
        <f>RANK(M23,M21:M25,0)</f>
        <v>3</v>
      </c>
      <c r="O23" s="30" t="s">
        <v>58</v>
      </c>
    </row>
    <row r="24" spans="2:15" ht="21.75" customHeight="1" x14ac:dyDescent="0.3">
      <c r="B24" s="33">
        <v>4</v>
      </c>
      <c r="C24" s="34" t="s">
        <v>30</v>
      </c>
      <c r="D24" s="35">
        <f>COUNTA(F4,F16,G7,G12)</f>
        <v>4</v>
      </c>
      <c r="E24" s="35">
        <f>IF(F4&gt;G4,1,0)+IF(F16&gt;G16,1,0)+IF(G7&gt;F7,1,0)+IF(G12&gt;F12,1,0)</f>
        <v>3</v>
      </c>
      <c r="F24" s="35">
        <f>IF(AND(F4=G4,F4&lt;&gt;""),1,0)+IF(AND(F16=G16,F16&lt;&gt;""),1,0)+IF(AND(G7=F7,G7&lt;&gt;""),1,0)+IF(AND(G12=F12,G12&lt;&gt;""),1,0)</f>
        <v>1</v>
      </c>
      <c r="G24" s="35">
        <f>IF(F4&lt;G4,1,0)+IF(F16&lt;G16,1,0)+IF(G7&lt;F7,1,0)+IF(G12&lt;F12,1,0)</f>
        <v>0</v>
      </c>
      <c r="H24" s="35">
        <f>F4+F16+G7+G12</f>
        <v>21</v>
      </c>
      <c r="I24" s="35">
        <f>G4+G16+F7+F12</f>
        <v>3</v>
      </c>
      <c r="J24" s="35">
        <f t="shared" si="1"/>
        <v>18</v>
      </c>
      <c r="K24" s="35">
        <f t="shared" si="2"/>
        <v>21</v>
      </c>
      <c r="L24" s="37">
        <v>0.25</v>
      </c>
      <c r="M24" s="38">
        <f t="shared" si="3"/>
        <v>5.25</v>
      </c>
      <c r="N24" s="38">
        <f>RANK(M24,M21:M25,0)</f>
        <v>1</v>
      </c>
      <c r="O24" s="5" t="s">
        <v>53</v>
      </c>
    </row>
    <row r="25" spans="2:15" ht="21.75" customHeight="1" x14ac:dyDescent="0.3">
      <c r="B25" s="22">
        <v>5</v>
      </c>
      <c r="C25" s="23" t="s">
        <v>31</v>
      </c>
      <c r="D25" s="24">
        <f>COUNTA(F13,G4,G6,G9)</f>
        <v>4</v>
      </c>
      <c r="E25" s="24">
        <f>IF(F13&gt;G13,1,0)+IF(G4&gt;F4,1,0)+IF(G6&gt;F6,1,0)+IF(G9&gt;F9,1,0)</f>
        <v>0</v>
      </c>
      <c r="F25" s="24">
        <f>IF(AND(F13=G13,F13&lt;&gt;""),1,0)+IF(AND(G4=F4,G4&lt;&gt;""),1,0)+IF(AND(G6=F6,G6&lt;&gt;""),1,0)+IF(AND(G9=F9,G9&lt;&gt;""),1,0)</f>
        <v>2</v>
      </c>
      <c r="G25" s="24">
        <f>IF(F13&lt;G13,1,0)+IF(G4&lt;F4,1,0)+IF(G6&lt;F6,1,0)+IF(G9&lt;F9,1,0)</f>
        <v>2</v>
      </c>
      <c r="H25" s="24">
        <f>F13+G4+G6+G9</f>
        <v>6</v>
      </c>
      <c r="I25" s="24">
        <f>G13+F4+F6+F9</f>
        <v>18</v>
      </c>
      <c r="J25" s="24">
        <f t="shared" si="1"/>
        <v>-12</v>
      </c>
      <c r="K25" s="24">
        <f t="shared" si="2"/>
        <v>6</v>
      </c>
      <c r="L25" s="27">
        <v>0</v>
      </c>
      <c r="M25" s="32">
        <f t="shared" si="3"/>
        <v>0</v>
      </c>
      <c r="N25" s="32">
        <f>RANK(M25,M21:M25,0)</f>
        <v>5</v>
      </c>
      <c r="O25" s="30" t="s">
        <v>58</v>
      </c>
    </row>
    <row r="26" spans="2:15" ht="15.75" customHeight="1" x14ac:dyDescent="0.3"/>
    <row r="27" spans="2:15" ht="24" customHeight="1" x14ac:dyDescent="0.3">
      <c r="L27" s="36"/>
      <c r="M27" s="36"/>
      <c r="N27" s="36"/>
    </row>
    <row r="28" spans="2:15" ht="15.75" customHeight="1" x14ac:dyDescent="0.3"/>
    <row r="29" spans="2:15" ht="15.75" customHeight="1" x14ac:dyDescent="0.3"/>
    <row r="30" spans="2:15" ht="15.75" customHeight="1" x14ac:dyDescent="0.3"/>
    <row r="31" spans="2:15" ht="15.75" customHeight="1" x14ac:dyDescent="0.3"/>
    <row r="32" spans="2:1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2">
    <mergeCell ref="B1:G1"/>
    <mergeCell ref="B3:B4"/>
    <mergeCell ref="H3:H4"/>
    <mergeCell ref="B6:B7"/>
    <mergeCell ref="B9:B10"/>
    <mergeCell ref="H9:H10"/>
    <mergeCell ref="H12:H13"/>
    <mergeCell ref="B19:N19"/>
    <mergeCell ref="H6:H7"/>
    <mergeCell ref="H15:H16"/>
    <mergeCell ref="B12:B13"/>
    <mergeCell ref="B15:B16"/>
  </mergeCells>
  <printOptions horizontalCentered="1"/>
  <pageMargins left="0.5" right="0.5" top="0.6" bottom="0.6" header="0" footer="0"/>
  <pageSetup paperSize="9" fitToHeight="0" orientation="portrait"/>
  <headerFooter>
    <oddHeader>&amp;CSumo 1500g — Grupo 4</oddHeader>
    <oddFooter>&amp;CPágina &amp;P de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W26"/>
  <sheetViews>
    <sheetView tabSelected="1" workbookViewId="0">
      <selection activeCell="G25" sqref="G25"/>
    </sheetView>
  </sheetViews>
  <sheetFormatPr baseColWidth="10" defaultColWidth="14.44140625" defaultRowHeight="15" customHeight="1" x14ac:dyDescent="0.3"/>
  <sheetData>
    <row r="1" spans="1:23" x14ac:dyDescent="0.3">
      <c r="A1" s="39"/>
      <c r="B1" s="64" t="s">
        <v>59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6"/>
      <c r="W1" s="39"/>
    </row>
    <row r="2" spans="1:23" x14ac:dyDescent="0.3">
      <c r="A2" s="39"/>
      <c r="B2" s="65" t="s">
        <v>60</v>
      </c>
      <c r="C2" s="45"/>
      <c r="D2" s="45"/>
      <c r="E2" s="45"/>
      <c r="F2" s="46"/>
      <c r="G2" s="39"/>
      <c r="H2" s="65" t="s">
        <v>61</v>
      </c>
      <c r="I2" s="45"/>
      <c r="J2" s="45"/>
      <c r="K2" s="45"/>
      <c r="L2" s="46"/>
      <c r="M2" s="39"/>
      <c r="N2" s="66" t="s">
        <v>62</v>
      </c>
      <c r="O2" s="46"/>
      <c r="P2" s="39"/>
      <c r="Q2" s="39"/>
      <c r="R2" s="67" t="s">
        <v>63</v>
      </c>
      <c r="S2" s="45"/>
      <c r="T2" s="45"/>
      <c r="U2" s="45"/>
      <c r="V2" s="45"/>
      <c r="W2" s="39"/>
    </row>
    <row r="3" spans="1:23" x14ac:dyDescent="0.3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x14ac:dyDescent="0.3">
      <c r="A4" s="39"/>
      <c r="B4" s="60" t="s">
        <v>64</v>
      </c>
      <c r="C4" s="45"/>
      <c r="D4" s="45"/>
      <c r="E4" s="45"/>
      <c r="F4" s="46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x14ac:dyDescent="0.3">
      <c r="A5" s="39"/>
      <c r="B5" s="40" t="s">
        <v>65</v>
      </c>
      <c r="C5" s="62" t="s">
        <v>13</v>
      </c>
      <c r="D5" s="63"/>
      <c r="E5" s="63"/>
      <c r="F5" s="61" t="s">
        <v>20</v>
      </c>
      <c r="G5" s="39"/>
      <c r="H5" s="60" t="s">
        <v>66</v>
      </c>
      <c r="I5" s="45"/>
      <c r="J5" s="45"/>
      <c r="K5" s="45"/>
      <c r="L5" s="46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x14ac:dyDescent="0.3">
      <c r="A6" s="39"/>
      <c r="B6" s="40" t="s">
        <v>67</v>
      </c>
      <c r="C6" s="59" t="s">
        <v>11</v>
      </c>
      <c r="D6" s="45"/>
      <c r="E6" s="46"/>
      <c r="F6" s="49"/>
      <c r="G6" s="39"/>
      <c r="H6" s="40" t="s">
        <v>68</v>
      </c>
      <c r="I6" s="59"/>
      <c r="J6" s="45"/>
      <c r="K6" s="46"/>
      <c r="L6" s="61" t="s">
        <v>20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x14ac:dyDescent="0.3">
      <c r="A7" s="39"/>
      <c r="B7" s="58" t="s">
        <v>69</v>
      </c>
      <c r="C7" s="46"/>
      <c r="D7" s="59"/>
      <c r="E7" s="45"/>
      <c r="F7" s="46"/>
      <c r="G7" s="39"/>
      <c r="H7" s="40" t="s">
        <v>70</v>
      </c>
      <c r="I7" s="59"/>
      <c r="J7" s="45"/>
      <c r="K7" s="46"/>
      <c r="L7" s="4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x14ac:dyDescent="0.3">
      <c r="A8" s="39"/>
      <c r="B8" s="39"/>
      <c r="C8" s="39"/>
      <c r="D8" s="39"/>
      <c r="E8" s="39"/>
      <c r="F8" s="39"/>
      <c r="G8" s="39"/>
      <c r="H8" s="58" t="s">
        <v>71</v>
      </c>
      <c r="I8" s="46"/>
      <c r="J8" s="59"/>
      <c r="K8" s="45"/>
      <c r="L8" s="46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x14ac:dyDescent="0.3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x14ac:dyDescent="0.3">
      <c r="A10" s="39"/>
      <c r="B10" s="60" t="s">
        <v>72</v>
      </c>
      <c r="C10" s="45"/>
      <c r="D10" s="45"/>
      <c r="E10" s="45"/>
      <c r="F10" s="46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x14ac:dyDescent="0.3">
      <c r="A11" s="39"/>
      <c r="B11" s="40" t="s">
        <v>73</v>
      </c>
      <c r="C11" s="59" t="s">
        <v>18</v>
      </c>
      <c r="D11" s="45"/>
      <c r="E11" s="46"/>
      <c r="F11" s="61" t="s">
        <v>20</v>
      </c>
      <c r="G11" s="39"/>
      <c r="H11" s="39"/>
      <c r="I11" s="39"/>
      <c r="J11" s="39"/>
      <c r="K11" s="39"/>
      <c r="L11" s="39"/>
      <c r="M11" s="39"/>
      <c r="N11" s="68" t="s">
        <v>74</v>
      </c>
      <c r="O11" s="46"/>
      <c r="P11" s="39"/>
      <c r="Q11" s="39"/>
      <c r="R11" s="41" t="s">
        <v>75</v>
      </c>
      <c r="S11" s="39"/>
      <c r="T11" s="39"/>
      <c r="U11" s="39"/>
      <c r="V11" s="39"/>
      <c r="W11" s="39"/>
    </row>
    <row r="12" spans="1:23" x14ac:dyDescent="0.3">
      <c r="A12" s="39"/>
      <c r="B12" s="40" t="s">
        <v>76</v>
      </c>
      <c r="C12" s="59" t="s">
        <v>15</v>
      </c>
      <c r="D12" s="45"/>
      <c r="E12" s="46"/>
      <c r="F12" s="49"/>
      <c r="G12" s="39"/>
      <c r="H12" s="39"/>
      <c r="I12" s="39"/>
      <c r="J12" s="39"/>
      <c r="K12" s="39"/>
      <c r="L12" s="39"/>
      <c r="M12" s="39"/>
      <c r="N12" s="42" t="s">
        <v>77</v>
      </c>
      <c r="O12" s="59"/>
      <c r="P12" s="46"/>
      <c r="Q12" s="61" t="s">
        <v>20</v>
      </c>
      <c r="R12" s="69" t="s">
        <v>63</v>
      </c>
      <c r="S12" s="70"/>
      <c r="T12" s="71"/>
      <c r="U12" s="71"/>
      <c r="V12" s="72"/>
      <c r="W12" s="39"/>
    </row>
    <row r="13" spans="1:23" x14ac:dyDescent="0.3">
      <c r="A13" s="39"/>
      <c r="B13" s="58" t="s">
        <v>78</v>
      </c>
      <c r="C13" s="46"/>
      <c r="D13" s="59"/>
      <c r="E13" s="45"/>
      <c r="F13" s="46"/>
      <c r="G13" s="39"/>
      <c r="H13" s="39"/>
      <c r="I13" s="39"/>
      <c r="J13" s="39"/>
      <c r="K13" s="39"/>
      <c r="L13" s="39"/>
      <c r="M13" s="39"/>
      <c r="N13" s="42" t="s">
        <v>79</v>
      </c>
      <c r="O13" s="59"/>
      <c r="P13" s="46"/>
      <c r="Q13" s="49"/>
      <c r="R13" s="49"/>
      <c r="S13" s="73"/>
      <c r="T13" s="74"/>
      <c r="U13" s="74"/>
      <c r="V13" s="75"/>
      <c r="W13" s="39"/>
    </row>
    <row r="14" spans="1:23" x14ac:dyDescent="0.3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3" x14ac:dyDescent="0.3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x14ac:dyDescent="0.3">
      <c r="A16" s="39"/>
      <c r="B16" s="60" t="s">
        <v>80</v>
      </c>
      <c r="C16" s="45"/>
      <c r="D16" s="45"/>
      <c r="E16" s="45"/>
      <c r="F16" s="46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x14ac:dyDescent="0.3">
      <c r="A17" s="39"/>
      <c r="B17" s="40" t="s">
        <v>81</v>
      </c>
      <c r="C17" s="59" t="s">
        <v>28</v>
      </c>
      <c r="D17" s="45"/>
      <c r="E17" s="46"/>
      <c r="F17" s="61" t="s">
        <v>20</v>
      </c>
      <c r="G17" s="39"/>
      <c r="H17" s="60" t="s">
        <v>82</v>
      </c>
      <c r="I17" s="45"/>
      <c r="J17" s="45"/>
      <c r="K17" s="45"/>
      <c r="L17" s="46"/>
      <c r="M17" s="39"/>
      <c r="N17" s="76" t="s">
        <v>83</v>
      </c>
      <c r="O17" s="46"/>
      <c r="P17" s="39"/>
      <c r="Q17" s="39"/>
      <c r="R17" s="39"/>
      <c r="S17" s="39"/>
      <c r="T17" s="39"/>
      <c r="U17" s="39"/>
      <c r="V17" s="39"/>
      <c r="W17" s="39"/>
    </row>
    <row r="18" spans="1:23" x14ac:dyDescent="0.3">
      <c r="A18" s="39"/>
      <c r="B18" s="40" t="s">
        <v>84</v>
      </c>
      <c r="C18" s="59" t="s">
        <v>27</v>
      </c>
      <c r="D18" s="45"/>
      <c r="E18" s="46"/>
      <c r="F18" s="49"/>
      <c r="G18" s="39"/>
      <c r="H18" s="40" t="s">
        <v>85</v>
      </c>
      <c r="I18" s="59"/>
      <c r="J18" s="45"/>
      <c r="K18" s="46"/>
      <c r="L18" s="61" t="s">
        <v>20</v>
      </c>
      <c r="M18" s="39"/>
      <c r="N18" s="43" t="s">
        <v>86</v>
      </c>
      <c r="O18" s="59"/>
      <c r="P18" s="46"/>
      <c r="Q18" s="61" t="s">
        <v>20</v>
      </c>
      <c r="R18" s="39"/>
      <c r="S18" s="39"/>
      <c r="T18" s="39"/>
      <c r="U18" s="39"/>
      <c r="V18" s="39"/>
      <c r="W18" s="39"/>
    </row>
    <row r="19" spans="1:23" x14ac:dyDescent="0.3">
      <c r="A19" s="39"/>
      <c r="B19" s="58" t="s">
        <v>87</v>
      </c>
      <c r="C19" s="46"/>
      <c r="D19" s="59"/>
      <c r="E19" s="45"/>
      <c r="F19" s="46"/>
      <c r="G19" s="39"/>
      <c r="H19" s="40" t="s">
        <v>88</v>
      </c>
      <c r="I19" s="59"/>
      <c r="J19" s="45"/>
      <c r="K19" s="46"/>
      <c r="L19" s="49"/>
      <c r="M19" s="39"/>
      <c r="N19" s="43" t="s">
        <v>89</v>
      </c>
      <c r="O19" s="59"/>
      <c r="P19" s="46"/>
      <c r="Q19" s="49"/>
      <c r="R19" s="39"/>
      <c r="S19" s="39"/>
      <c r="T19" s="39"/>
      <c r="U19" s="39"/>
      <c r="V19" s="39"/>
      <c r="W19" s="39"/>
    </row>
    <row r="20" spans="1:23" x14ac:dyDescent="0.3">
      <c r="A20" s="39"/>
      <c r="B20" s="39"/>
      <c r="C20" s="39"/>
      <c r="D20" s="39"/>
      <c r="E20" s="39"/>
      <c r="F20" s="39"/>
      <c r="G20" s="39"/>
      <c r="H20" s="58" t="s">
        <v>90</v>
      </c>
      <c r="I20" s="46"/>
      <c r="J20" s="59"/>
      <c r="K20" s="45"/>
      <c r="L20" s="46"/>
      <c r="M20" s="39"/>
      <c r="N20" s="77" t="s">
        <v>91</v>
      </c>
      <c r="O20" s="46"/>
      <c r="P20" s="59"/>
      <c r="Q20" s="46"/>
      <c r="R20" s="39"/>
      <c r="S20" s="39"/>
      <c r="T20" s="39"/>
      <c r="U20" s="39"/>
      <c r="V20" s="39"/>
      <c r="W20" s="39"/>
    </row>
    <row r="21" spans="1:23" x14ac:dyDescent="0.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x14ac:dyDescent="0.3">
      <c r="A22" s="39"/>
      <c r="B22" s="60" t="s">
        <v>92</v>
      </c>
      <c r="C22" s="45"/>
      <c r="D22" s="45"/>
      <c r="E22" s="45"/>
      <c r="F22" s="46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x14ac:dyDescent="0.3">
      <c r="A23" s="39"/>
      <c r="B23" s="40" t="s">
        <v>93</v>
      </c>
      <c r="C23" s="59" t="s">
        <v>26</v>
      </c>
      <c r="D23" s="45"/>
      <c r="E23" s="46"/>
      <c r="F23" s="61" t="s">
        <v>20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x14ac:dyDescent="0.3">
      <c r="A24" s="39"/>
      <c r="B24" s="40" t="s">
        <v>94</v>
      </c>
      <c r="C24" s="59" t="s">
        <v>30</v>
      </c>
      <c r="D24" s="45"/>
      <c r="E24" s="46"/>
      <c r="F24" s="4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x14ac:dyDescent="0.3">
      <c r="A25" s="39"/>
      <c r="B25" s="58" t="s">
        <v>95</v>
      </c>
      <c r="C25" s="46"/>
      <c r="D25" s="59"/>
      <c r="E25" s="45"/>
      <c r="F25" s="46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x14ac:dyDescent="0.3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</sheetData>
  <mergeCells count="53">
    <mergeCell ref="H20:I20"/>
    <mergeCell ref="J20:L20"/>
    <mergeCell ref="N17:O17"/>
    <mergeCell ref="O18:P18"/>
    <mergeCell ref="Q18:Q19"/>
    <mergeCell ref="O19:P19"/>
    <mergeCell ref="N20:O20"/>
    <mergeCell ref="P20:Q20"/>
    <mergeCell ref="R12:R13"/>
    <mergeCell ref="S12:V13"/>
    <mergeCell ref="O13:P13"/>
    <mergeCell ref="C6:E6"/>
    <mergeCell ref="I6:K6"/>
    <mergeCell ref="L6:L7"/>
    <mergeCell ref="B7:C7"/>
    <mergeCell ref="I7:K7"/>
    <mergeCell ref="H8:I8"/>
    <mergeCell ref="J8:L8"/>
    <mergeCell ref="D7:F7"/>
    <mergeCell ref="B10:F10"/>
    <mergeCell ref="C11:E11"/>
    <mergeCell ref="F11:F12"/>
    <mergeCell ref="C12:E12"/>
    <mergeCell ref="B13:C13"/>
    <mergeCell ref="B4:F4"/>
    <mergeCell ref="F5:F6"/>
    <mergeCell ref="N11:O11"/>
    <mergeCell ref="O12:P12"/>
    <mergeCell ref="Q12:Q13"/>
    <mergeCell ref="D13:F13"/>
    <mergeCell ref="B1:V1"/>
    <mergeCell ref="B2:F2"/>
    <mergeCell ref="H2:L2"/>
    <mergeCell ref="N2:O2"/>
    <mergeCell ref="R2:V2"/>
    <mergeCell ref="H17:L17"/>
    <mergeCell ref="C18:E18"/>
    <mergeCell ref="I18:K18"/>
    <mergeCell ref="L18:L19"/>
    <mergeCell ref="C5:E5"/>
    <mergeCell ref="H5:L5"/>
    <mergeCell ref="I19:K19"/>
    <mergeCell ref="B25:C25"/>
    <mergeCell ref="D25:F25"/>
    <mergeCell ref="B16:F16"/>
    <mergeCell ref="C17:E17"/>
    <mergeCell ref="F17:F18"/>
    <mergeCell ref="B19:C19"/>
    <mergeCell ref="D19:F19"/>
    <mergeCell ref="B22:F22"/>
    <mergeCell ref="C23:E23"/>
    <mergeCell ref="F23:F24"/>
    <mergeCell ref="C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Resumen</vt:lpstr>
      <vt:lpstr>Grupo 1</vt:lpstr>
      <vt:lpstr>Grupo 2</vt:lpstr>
      <vt:lpstr>Grupo 3</vt:lpstr>
      <vt:lpstr>Grupo 4</vt:lpstr>
      <vt:lpstr>Eliminatoria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Ricardo Basulto</cp:lastModifiedBy>
  <dcterms:created xsi:type="dcterms:W3CDTF">2026-09-04T22:03:16Z</dcterms:created>
  <dcterms:modified xsi:type="dcterms:W3CDTF">2026-09-05T01:42:29Z</dcterms:modified>
</cp:coreProperties>
</file>