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Torneos 2026\7 Internacional\"/>
    </mc:Choice>
  </mc:AlternateContent>
  <xr:revisionPtr revIDLastSave="0" documentId="8_{1993505C-32F4-4CE1-A232-5515DD128E71}" xr6:coauthVersionLast="47" xr6:coauthVersionMax="47" xr10:uidLastSave="{00000000-0000-0000-0000-000000000000}"/>
  <bookViews>
    <workbookView xWindow="-108" yWindow="-108" windowWidth="23256" windowHeight="13896" firstSheet="1" activeTab="9" xr2:uid="{00000000-000D-0000-FFFF-FFFF00000000}"/>
  </bookViews>
  <sheets>
    <sheet name="Resumen" sheetId="1" r:id="rId1"/>
    <sheet name="Grupo 1" sheetId="2" r:id="rId2"/>
    <sheet name="Grupo 2" sheetId="3" r:id="rId3"/>
    <sheet name="Grupo 3" sheetId="4" r:id="rId4"/>
    <sheet name="Grupo 4" sheetId="5" r:id="rId5"/>
    <sheet name="Grupo 5" sheetId="6" r:id="rId6"/>
    <sheet name="Grupo 6" sheetId="7" r:id="rId7"/>
    <sheet name="Grupo 7" sheetId="8" r:id="rId8"/>
    <sheet name="Grupo 8" sheetId="9" r:id="rId9"/>
    <sheet name="Eliminatorios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CPZNQ5kh4A1iV9dVQkutRUP0EOmnVNhPjEX2pUYdR/4="/>
    </ext>
  </extLst>
</workbook>
</file>

<file path=xl/calcChain.xml><?xml version="1.0" encoding="utf-8"?>
<calcChain xmlns="http://schemas.openxmlformats.org/spreadsheetml/2006/main">
  <c r="J14" i="9" l="1"/>
  <c r="I14" i="9"/>
  <c r="H14" i="9"/>
  <c r="K14" i="9" s="1"/>
  <c r="M14" i="9" s="1"/>
  <c r="G14" i="9"/>
  <c r="F14" i="9"/>
  <c r="E14" i="9"/>
  <c r="D14" i="9"/>
  <c r="I13" i="9"/>
  <c r="J13" i="9" s="1"/>
  <c r="H13" i="9"/>
  <c r="K13" i="9" s="1"/>
  <c r="M13" i="9" s="1"/>
  <c r="G13" i="9"/>
  <c r="F13" i="9"/>
  <c r="E13" i="9"/>
  <c r="D13" i="9"/>
  <c r="I12" i="9"/>
  <c r="H12" i="9"/>
  <c r="K12" i="9" s="1"/>
  <c r="M12" i="9" s="1"/>
  <c r="N12" i="9" s="1"/>
  <c r="G12" i="9"/>
  <c r="F12" i="9"/>
  <c r="E12" i="9"/>
  <c r="D12" i="9"/>
  <c r="J18" i="8"/>
  <c r="I18" i="8"/>
  <c r="H18" i="8"/>
  <c r="K18" i="8" s="1"/>
  <c r="M18" i="8" s="1"/>
  <c r="G18" i="8"/>
  <c r="F18" i="8"/>
  <c r="E18" i="8"/>
  <c r="D18" i="8"/>
  <c r="I17" i="8"/>
  <c r="H17" i="8"/>
  <c r="K17" i="8" s="1"/>
  <c r="M17" i="8" s="1"/>
  <c r="N17" i="8" s="1"/>
  <c r="G17" i="8"/>
  <c r="F17" i="8"/>
  <c r="E17" i="8"/>
  <c r="D17" i="8"/>
  <c r="I16" i="8"/>
  <c r="H16" i="8"/>
  <c r="K16" i="8" s="1"/>
  <c r="M16" i="8" s="1"/>
  <c r="G16" i="8"/>
  <c r="F16" i="8"/>
  <c r="E16" i="8"/>
  <c r="D16" i="8"/>
  <c r="K15" i="8"/>
  <c r="M15" i="8" s="1"/>
  <c r="J15" i="8"/>
  <c r="I15" i="8"/>
  <c r="H15" i="8"/>
  <c r="G15" i="8"/>
  <c r="F15" i="8"/>
  <c r="E15" i="8"/>
  <c r="D15" i="8"/>
  <c r="J14" i="7"/>
  <c r="I14" i="7"/>
  <c r="H14" i="7"/>
  <c r="K14" i="7" s="1"/>
  <c r="M14" i="7" s="1"/>
  <c r="G14" i="7"/>
  <c r="F14" i="7"/>
  <c r="E14" i="7"/>
  <c r="D14" i="7"/>
  <c r="J13" i="7"/>
  <c r="I13" i="7"/>
  <c r="H13" i="7"/>
  <c r="K13" i="7" s="1"/>
  <c r="M13" i="7" s="1"/>
  <c r="G13" i="7"/>
  <c r="F13" i="7"/>
  <c r="E13" i="7"/>
  <c r="D13" i="7"/>
  <c r="I12" i="7"/>
  <c r="H12" i="7"/>
  <c r="K12" i="7" s="1"/>
  <c r="M12" i="7" s="1"/>
  <c r="N12" i="7" s="1"/>
  <c r="G12" i="7"/>
  <c r="F12" i="7"/>
  <c r="E12" i="7"/>
  <c r="D12" i="7"/>
  <c r="J18" i="6"/>
  <c r="I18" i="6"/>
  <c r="H18" i="6"/>
  <c r="K18" i="6" s="1"/>
  <c r="M18" i="6" s="1"/>
  <c r="G18" i="6"/>
  <c r="F18" i="6"/>
  <c r="E18" i="6"/>
  <c r="D18" i="6"/>
  <c r="J17" i="6"/>
  <c r="I17" i="6"/>
  <c r="H17" i="6"/>
  <c r="K17" i="6" s="1"/>
  <c r="M17" i="6" s="1"/>
  <c r="N17" i="6" s="1"/>
  <c r="G17" i="6"/>
  <c r="F17" i="6"/>
  <c r="E17" i="6"/>
  <c r="D17" i="6"/>
  <c r="J16" i="6"/>
  <c r="I16" i="6"/>
  <c r="H16" i="6"/>
  <c r="K16" i="6" s="1"/>
  <c r="M16" i="6" s="1"/>
  <c r="G16" i="6"/>
  <c r="F16" i="6"/>
  <c r="E16" i="6"/>
  <c r="D16" i="6"/>
  <c r="I15" i="6"/>
  <c r="H15" i="6"/>
  <c r="K15" i="6" s="1"/>
  <c r="M15" i="6" s="1"/>
  <c r="G15" i="6"/>
  <c r="F15" i="6"/>
  <c r="E15" i="6"/>
  <c r="D15" i="6"/>
  <c r="I18" i="5"/>
  <c r="H18" i="5"/>
  <c r="K18" i="5" s="1"/>
  <c r="M18" i="5" s="1"/>
  <c r="N18" i="5" s="1"/>
  <c r="G18" i="5"/>
  <c r="F18" i="5"/>
  <c r="E18" i="5"/>
  <c r="D18" i="5"/>
  <c r="I17" i="5"/>
  <c r="H17" i="5"/>
  <c r="K17" i="5" s="1"/>
  <c r="M17" i="5" s="1"/>
  <c r="G17" i="5"/>
  <c r="F17" i="5"/>
  <c r="E17" i="5"/>
  <c r="D17" i="5"/>
  <c r="I16" i="5"/>
  <c r="H16" i="5"/>
  <c r="K16" i="5" s="1"/>
  <c r="M16" i="5" s="1"/>
  <c r="G16" i="5"/>
  <c r="F16" i="5"/>
  <c r="E16" i="5"/>
  <c r="D16" i="5"/>
  <c r="I15" i="5"/>
  <c r="H15" i="5"/>
  <c r="K15" i="5" s="1"/>
  <c r="M15" i="5" s="1"/>
  <c r="G15" i="5"/>
  <c r="F15" i="5"/>
  <c r="E15" i="5"/>
  <c r="D15" i="5"/>
  <c r="J18" i="4"/>
  <c r="I18" i="4"/>
  <c r="H18" i="4"/>
  <c r="K18" i="4" s="1"/>
  <c r="M18" i="4" s="1"/>
  <c r="G18" i="4"/>
  <c r="F18" i="4"/>
  <c r="E18" i="4"/>
  <c r="D18" i="4"/>
  <c r="I17" i="4"/>
  <c r="H17" i="4"/>
  <c r="K17" i="4" s="1"/>
  <c r="M17" i="4" s="1"/>
  <c r="N17" i="4" s="1"/>
  <c r="G17" i="4"/>
  <c r="F17" i="4"/>
  <c r="E17" i="4"/>
  <c r="D17" i="4"/>
  <c r="J16" i="4"/>
  <c r="I16" i="4"/>
  <c r="H16" i="4"/>
  <c r="K16" i="4" s="1"/>
  <c r="M16" i="4" s="1"/>
  <c r="G16" i="4"/>
  <c r="F16" i="4"/>
  <c r="E16" i="4"/>
  <c r="D16" i="4"/>
  <c r="I15" i="4"/>
  <c r="H15" i="4"/>
  <c r="K15" i="4" s="1"/>
  <c r="M15" i="4" s="1"/>
  <c r="G15" i="4"/>
  <c r="F15" i="4"/>
  <c r="E15" i="4"/>
  <c r="D15" i="4"/>
  <c r="I18" i="3"/>
  <c r="H18" i="3"/>
  <c r="K18" i="3" s="1"/>
  <c r="M18" i="3" s="1"/>
  <c r="G18" i="3"/>
  <c r="F18" i="3"/>
  <c r="E18" i="3"/>
  <c r="D18" i="3"/>
  <c r="I17" i="3"/>
  <c r="H17" i="3"/>
  <c r="K17" i="3" s="1"/>
  <c r="M17" i="3" s="1"/>
  <c r="G17" i="3"/>
  <c r="F17" i="3"/>
  <c r="E17" i="3"/>
  <c r="D17" i="3"/>
  <c r="I16" i="3"/>
  <c r="H16" i="3"/>
  <c r="K16" i="3" s="1"/>
  <c r="M16" i="3" s="1"/>
  <c r="N16" i="3" s="1"/>
  <c r="G16" i="3"/>
  <c r="F16" i="3"/>
  <c r="E16" i="3"/>
  <c r="D16" i="3"/>
  <c r="I15" i="3"/>
  <c r="H15" i="3"/>
  <c r="K15" i="3" s="1"/>
  <c r="M15" i="3" s="1"/>
  <c r="G15" i="3"/>
  <c r="F15" i="3"/>
  <c r="E15" i="3"/>
  <c r="D15" i="3"/>
  <c r="J18" i="2"/>
  <c r="I18" i="2"/>
  <c r="H18" i="2"/>
  <c r="K18" i="2" s="1"/>
  <c r="M18" i="2" s="1"/>
  <c r="G18" i="2"/>
  <c r="F18" i="2"/>
  <c r="E18" i="2"/>
  <c r="D18" i="2"/>
  <c r="I17" i="2"/>
  <c r="H17" i="2"/>
  <c r="K17" i="2" s="1"/>
  <c r="M17" i="2" s="1"/>
  <c r="N17" i="2" s="1"/>
  <c r="G17" i="2"/>
  <c r="F17" i="2"/>
  <c r="E17" i="2"/>
  <c r="D17" i="2"/>
  <c r="J16" i="2"/>
  <c r="I16" i="2"/>
  <c r="H16" i="2"/>
  <c r="K16" i="2" s="1"/>
  <c r="M16" i="2" s="1"/>
  <c r="G16" i="2"/>
  <c r="F16" i="2"/>
  <c r="E16" i="2"/>
  <c r="D16" i="2"/>
  <c r="I15" i="2"/>
  <c r="H15" i="2"/>
  <c r="K15" i="2" s="1"/>
  <c r="M15" i="2" s="1"/>
  <c r="G15" i="2"/>
  <c r="F15" i="2"/>
  <c r="E15" i="2"/>
  <c r="D15" i="2"/>
  <c r="N15" i="2" l="1"/>
  <c r="N13" i="9"/>
  <c r="N15" i="4"/>
  <c r="N15" i="8"/>
  <c r="N15" i="6"/>
  <c r="N17" i="3"/>
  <c r="N18" i="8"/>
  <c r="N17" i="5"/>
  <c r="N18" i="6"/>
  <c r="N13" i="7"/>
  <c r="N16" i="6"/>
  <c r="N14" i="9"/>
  <c r="N18" i="2"/>
  <c r="N18" i="4"/>
  <c r="N16" i="4"/>
  <c r="N15" i="3"/>
  <c r="N16" i="8"/>
  <c r="N16" i="5"/>
  <c r="N16" i="2"/>
  <c r="N18" i="3"/>
  <c r="N15" i="5"/>
  <c r="N14" i="7"/>
  <c r="J16" i="3"/>
  <c r="J17" i="4"/>
  <c r="J18" i="3"/>
  <c r="J18" i="5"/>
  <c r="J15" i="2"/>
  <c r="J15" i="3"/>
  <c r="J15" i="5"/>
  <c r="J12" i="7"/>
  <c r="J17" i="2"/>
  <c r="J17" i="8"/>
  <c r="J17" i="3"/>
  <c r="J17" i="5"/>
  <c r="J12" i="9"/>
  <c r="J15" i="4"/>
  <c r="J15" i="6"/>
  <c r="J16" i="8"/>
  <c r="J16" i="5"/>
</calcChain>
</file>

<file path=xl/sharedStrings.xml><?xml version="1.0" encoding="utf-8"?>
<sst xmlns="http://schemas.openxmlformats.org/spreadsheetml/2006/main" count="520" uniqueCount="136">
  <si>
    <t>SUMO 800g — RESUMEN DE GRUPOS</t>
  </si>
  <si>
    <t>GRUPO 3 — SUMO 800g</t>
  </si>
  <si>
    <t>GRUPO 1 — SUMO 800g</t>
  </si>
  <si>
    <t>GRUPO 2 — SUMO 800g</t>
  </si>
  <si>
    <t>Ronda</t>
  </si>
  <si>
    <t>GRUPO 1</t>
  </si>
  <si>
    <t>Equipo A</t>
  </si>
  <si>
    <t>Equipo B</t>
  </si>
  <si>
    <t>Pts A</t>
  </si>
  <si>
    <t>Pts B</t>
  </si>
  <si>
    <t>R1</t>
  </si>
  <si>
    <t>ROBÓTICA PARAÍBA 9</t>
  </si>
  <si>
    <t>vs</t>
  </si>
  <si>
    <t>RobotiCampino</t>
  </si>
  <si>
    <t>GRUPO 2</t>
  </si>
  <si>
    <t>ROBÓTICA PARAÍBA 7</t>
  </si>
  <si>
    <t>RANGER</t>
  </si>
  <si>
    <t>TechLock</t>
  </si>
  <si>
    <t>ROBÓTICA PARAÍBA 4</t>
  </si>
  <si>
    <t>Fenix</t>
  </si>
  <si>
    <t>Pinguinos roboticos</t>
  </si>
  <si>
    <t>GLADIATORS</t>
  </si>
  <si>
    <t>Dragones</t>
  </si>
  <si>
    <t>Burbujas</t>
  </si>
  <si>
    <t>R2</t>
  </si>
  <si>
    <t>Robot Camp</t>
  </si>
  <si>
    <t>GRUPO 3</t>
  </si>
  <si>
    <t>GRUPO 4</t>
  </si>
  <si>
    <t>ROBÓTICA PARAÍBA 12</t>
  </si>
  <si>
    <t>R3</t>
  </si>
  <si>
    <t>HUNTER BOT</t>
  </si>
  <si>
    <t>El bicho</t>
  </si>
  <si>
    <t>Aricatronic</t>
  </si>
  <si>
    <t>GRUPO 5</t>
  </si>
  <si>
    <t>GRUPO 6</t>
  </si>
  <si>
    <t>ROBÓTICA PARAÍBA 13</t>
  </si>
  <si>
    <t>Neltume robotics team</t>
  </si>
  <si>
    <t>TABLA DE POSICIONES</t>
  </si>
  <si>
    <t>loopbreak</t>
  </si>
  <si>
    <t>Equipo Amistad</t>
  </si>
  <si>
    <t>RoboChipiados</t>
  </si>
  <si>
    <t>Atom</t>
  </si>
  <si>
    <t>Benja</t>
  </si>
  <si>
    <t>GRUPO 7</t>
  </si>
  <si>
    <t>GRUPO 8</t>
  </si>
  <si>
    <t>RoboNautas</t>
  </si>
  <si>
    <t>#</t>
  </si>
  <si>
    <t>Equipo</t>
  </si>
  <si>
    <t>PJ</t>
  </si>
  <si>
    <t>CordilleraBots</t>
  </si>
  <si>
    <t>PG</t>
  </si>
  <si>
    <t>PE</t>
  </si>
  <si>
    <t>PP</t>
  </si>
  <si>
    <t>GF</t>
  </si>
  <si>
    <t>GC</t>
  </si>
  <si>
    <t>Bits letales</t>
  </si>
  <si>
    <t>Roboterra</t>
  </si>
  <si>
    <t>DG</t>
  </si>
  <si>
    <t>PTS</t>
  </si>
  <si>
    <t>TierraBots</t>
  </si>
  <si>
    <t>Desafío Express</t>
  </si>
  <si>
    <t>Decatron</t>
  </si>
  <si>
    <t>Puntaje Final</t>
  </si>
  <si>
    <t>Los Cortocircuitos</t>
  </si>
  <si>
    <t>Lugar</t>
  </si>
  <si>
    <t>DP</t>
  </si>
  <si>
    <t>NO CLASIFICADO</t>
  </si>
  <si>
    <t>GRUPO 4 — SUMO 800g</t>
  </si>
  <si>
    <t>CLASIFICADO</t>
  </si>
  <si>
    <t>GRUPO 5 — SUMO 800g</t>
  </si>
  <si>
    <t>GRUPO 6 — SUMO 800g</t>
  </si>
  <si>
    <t>Descansa:
Atom</t>
  </si>
  <si>
    <t>Descansa:
Neltume robotics team</t>
  </si>
  <si>
    <t>Descansa:
Equipo Amistad</t>
  </si>
  <si>
    <t>GRUPO 8 — SUMO 800g</t>
  </si>
  <si>
    <t>GRUPO 7 — SUMO 800g</t>
  </si>
  <si>
    <t>Descansa:
Decatron</t>
  </si>
  <si>
    <t>Descansa:
CordilleraBots</t>
  </si>
  <si>
    <t>Desempate se considera PG</t>
  </si>
  <si>
    <t>Descansa:
Roboterra</t>
  </si>
  <si>
    <t>⚠ Ingresa un valor entre 0 y 1. Puntaje Final = PTS × Desafío Express</t>
  </si>
  <si>
    <t>FASE ELIMINATORIA — SUMO</t>
  </si>
  <si>
    <t>OCTAVOS DE FINAL</t>
  </si>
  <si>
    <t>CUARTOS DE FINAL</t>
  </si>
  <si>
    <t>SEMIFINALES</t>
  </si>
  <si>
    <t>FINAL</t>
  </si>
  <si>
    <t>CAMPEÓN</t>
  </si>
  <si>
    <t>Partido C1</t>
  </si>
  <si>
    <t>Semifinal S1</t>
  </si>
  <si>
    <t>Clasificado 1</t>
  </si>
  <si>
    <t>Ganador C1</t>
  </si>
  <si>
    <t>Clasificado 2</t>
  </si>
  <si>
    <t>Ganador C2</t>
  </si>
  <si>
    <t>→ Ganador C1</t>
  </si>
  <si>
    <t>→ Ganador S1</t>
  </si>
  <si>
    <t>GRAN FINAL</t>
  </si>
  <si>
    <t>🏆</t>
  </si>
  <si>
    <t>Ganador S1</t>
  </si>
  <si>
    <t>Ganador S2</t>
  </si>
  <si>
    <t>Partido C2</t>
  </si>
  <si>
    <t>Clasificado 3</t>
  </si>
  <si>
    <t>Clasificado 4</t>
  </si>
  <si>
    <t>→ Ganador C2</t>
  </si>
  <si>
    <t>3er y 4to puesto</t>
  </si>
  <si>
    <t>Semifinal S2</t>
  </si>
  <si>
    <t>Perdedor S1</t>
  </si>
  <si>
    <t>Ganador C3</t>
  </si>
  <si>
    <t>Perdedor S2</t>
  </si>
  <si>
    <t>Partido C3</t>
  </si>
  <si>
    <t>Ganador C4</t>
  </si>
  <si>
    <t>→ 3er Puesto</t>
  </si>
  <si>
    <t>Clasificado 5</t>
  </si>
  <si>
    <t>Roboticampino</t>
  </si>
  <si>
    <t>→ Ganador S2</t>
  </si>
  <si>
    <t>Clasificado 6</t>
  </si>
  <si>
    <t>→ Ganador C3</t>
  </si>
  <si>
    <t>Partido C4</t>
  </si>
  <si>
    <t>Clasificado 7</t>
  </si>
  <si>
    <t>Clasificado 8</t>
  </si>
  <si>
    <t>→ Ganador C4</t>
  </si>
  <si>
    <t>Partido C5</t>
  </si>
  <si>
    <t>Clasificado 9</t>
  </si>
  <si>
    <t>Clasificado 10</t>
  </si>
  <si>
    <t>→ Ganador C5</t>
  </si>
  <si>
    <t>Partido C6</t>
  </si>
  <si>
    <t>Clasificado 11</t>
  </si>
  <si>
    <t>Clasificado 12</t>
  </si>
  <si>
    <t>→ Ganador C6</t>
  </si>
  <si>
    <t>Partido C7</t>
  </si>
  <si>
    <t>Clasificado 13</t>
  </si>
  <si>
    <t>Clasificado 14</t>
  </si>
  <si>
    <t>→ Ganador C7</t>
  </si>
  <si>
    <t>Partido C8</t>
  </si>
  <si>
    <t>Clasificado 15</t>
  </si>
  <si>
    <t>Clasificado 16</t>
  </si>
  <si>
    <t>→ Ganador C8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</si>
</sst>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6" x14ac:knownFonts="1">
    <font>
      <sz val="11"/>
      <color theme="1"/>
      <name val="Calibri"/>
      <scheme val="minor"/>
    </font>
    <font>
      <b/>
      <sz val="13"/>
      <color rgb="FFF1EFE8"/>
      <name val="Arial"/>
    </font>
    <font>
      <b/>
      <sz val="12"/>
      <color rgb="FFF1EFE8"/>
      <name val="Arial"/>
    </font>
    <font>
      <sz val="11"/>
      <name val="Calibri"/>
    </font>
    <font>
      <b/>
      <sz val="9"/>
      <color rgb="FFE1F5EE"/>
      <name val="Arial"/>
    </font>
    <font>
      <b/>
      <sz val="9"/>
      <color rgb="FFE6F1FB"/>
      <name val="Arial"/>
    </font>
    <font>
      <b/>
      <sz val="9"/>
      <color rgb="FFEEEDFE"/>
      <name val="Arial"/>
    </font>
    <font>
      <b/>
      <sz val="11"/>
      <color rgb="FF085041"/>
      <name val="Arial"/>
    </font>
    <font>
      <sz val="10"/>
      <color rgb="FF222222"/>
      <name val="Arial"/>
    </font>
    <font>
      <b/>
      <sz val="11"/>
      <color rgb="FFE6F1FB"/>
      <name val="Arial"/>
    </font>
    <font>
      <sz val="9"/>
      <color rgb="FF888780"/>
      <name val="Arial"/>
    </font>
    <font>
      <b/>
      <sz val="11"/>
      <color rgb="FF3C3489"/>
      <name val="Arial"/>
    </font>
    <font>
      <b/>
      <sz val="11"/>
      <color rgb="FFEEEDFE"/>
      <name val="Arial"/>
    </font>
    <font>
      <b/>
      <sz val="11"/>
      <color rgb="FF0C447C"/>
      <name val="Arial"/>
    </font>
    <font>
      <sz val="9"/>
      <color rgb="FF0C447C"/>
      <name val="Arial"/>
    </font>
    <font>
      <sz val="11"/>
      <color theme="1"/>
      <name val="Calibri"/>
    </font>
    <font>
      <sz val="9"/>
      <color rgb="FF3C3489"/>
      <name val="Arial"/>
    </font>
    <font>
      <b/>
      <sz val="11"/>
      <color rgb="FFE1F5EE"/>
      <name val="Arial"/>
    </font>
    <font>
      <b/>
      <sz val="11"/>
      <color rgb="FFFAECE7"/>
      <name val="Arial"/>
    </font>
    <font>
      <sz val="9"/>
      <color rgb="FF085041"/>
      <name val="Arial"/>
    </font>
    <font>
      <sz val="9"/>
      <color rgb="FF712B13"/>
      <name val="Arial"/>
    </font>
    <font>
      <b/>
      <sz val="11"/>
      <color rgb="FFF3E8FA"/>
      <name val="Arial"/>
    </font>
    <font>
      <b/>
      <sz val="11"/>
      <color rgb="FFFEF3DC"/>
      <name val="Arial"/>
    </font>
    <font>
      <sz val="9"/>
      <color rgb="FF5A1A6B"/>
      <name val="Arial"/>
    </font>
    <font>
      <sz val="9"/>
      <color rgb="FF6B4500"/>
      <name val="Arial"/>
    </font>
    <font>
      <b/>
      <sz val="12"/>
      <color rgb="FFE1F5EE"/>
      <name val="Arial"/>
    </font>
    <font>
      <b/>
      <sz val="11"/>
      <color rgb="FFE4F5E4"/>
      <name val="Arial"/>
    </font>
    <font>
      <b/>
      <sz val="11"/>
      <color rgb="FFFAE8E8"/>
      <name val="Arial"/>
    </font>
    <font>
      <sz val="9"/>
      <color rgb="FF1A4D1A"/>
      <name val="Arial"/>
    </font>
    <font>
      <sz val="9"/>
      <color rgb="FF5C1A1A"/>
      <name val="Arial"/>
    </font>
    <font>
      <sz val="10"/>
      <color rgb="FF888880"/>
      <name val="Arial"/>
    </font>
    <font>
      <b/>
      <sz val="12"/>
      <color rgb="FFEEEDFE"/>
      <name val="Arial"/>
    </font>
    <font>
      <b/>
      <sz val="12"/>
      <color rgb="FFE6F1FB"/>
      <name val="Arial"/>
    </font>
    <font>
      <sz val="10"/>
      <color rgb="FF444441"/>
      <name val="Arial"/>
    </font>
    <font>
      <b/>
      <sz val="11"/>
      <color rgb="FF412402"/>
      <name val="Arial"/>
    </font>
    <font>
      <b/>
      <sz val="9"/>
      <color rgb="FF666666"/>
      <name val="Arial"/>
    </font>
    <font>
      <b/>
      <sz val="9"/>
      <color rgb="FFFAECE7"/>
      <name val="Arial"/>
    </font>
    <font>
      <b/>
      <sz val="11"/>
      <color rgb="FF712B13"/>
      <name val="Arial"/>
    </font>
    <font>
      <b/>
      <sz val="12"/>
      <color rgb="FFFAECE7"/>
      <name val="Arial"/>
    </font>
    <font>
      <sz val="11"/>
      <color theme="1"/>
      <name val="Calibri"/>
      <scheme val="minor"/>
    </font>
    <font>
      <i/>
      <sz val="8"/>
      <color rgb="FF633806"/>
      <name val="Arial"/>
    </font>
    <font>
      <b/>
      <sz val="9"/>
      <color rgb="FFF3E8FA"/>
      <name val="Arial"/>
    </font>
    <font>
      <b/>
      <sz val="11"/>
      <color rgb="FF5A1A6B"/>
      <name val="Arial"/>
    </font>
    <font>
      <b/>
      <sz val="9"/>
      <color rgb="FFFEF3DC"/>
      <name val="Arial"/>
    </font>
    <font>
      <b/>
      <sz val="11"/>
      <color rgb="FF6B4500"/>
      <name val="Arial"/>
    </font>
    <font>
      <b/>
      <sz val="12"/>
      <color rgb="FFF3E8FA"/>
      <name val="Arial"/>
    </font>
    <font>
      <i/>
      <sz val="9"/>
      <color rgb="FF888780"/>
      <name val="Arial"/>
    </font>
    <font>
      <b/>
      <sz val="12"/>
      <color rgb="FFFEF3DC"/>
      <name val="Arial"/>
    </font>
    <font>
      <b/>
      <sz val="9"/>
      <color rgb="FFFAE8E8"/>
      <name val="Arial"/>
    </font>
    <font>
      <b/>
      <sz val="9"/>
      <color rgb="FFE4F5E4"/>
      <name val="Arial"/>
    </font>
    <font>
      <b/>
      <sz val="11"/>
      <color rgb="FF5C1A1A"/>
      <name val="Arial"/>
    </font>
    <font>
      <b/>
      <sz val="11"/>
      <color rgb="FF1A4D1A"/>
      <name val="Arial"/>
    </font>
    <font>
      <b/>
      <sz val="12"/>
      <color rgb="FFFAE8E8"/>
      <name val="Arial"/>
    </font>
    <font>
      <b/>
      <sz val="12"/>
      <color rgb="FFE4F5E4"/>
      <name val="Arial"/>
    </font>
    <font>
      <b/>
      <sz val="11"/>
      <color rgb="FFD3D1C7"/>
      <name val="Arial"/>
    </font>
    <font>
      <b/>
      <sz val="11"/>
      <color rgb="FFF1EFE8"/>
      <name val="Arial"/>
    </font>
    <font>
      <b/>
      <sz val="9"/>
      <color rgb="FF2C2C2A"/>
      <name val="Arial"/>
    </font>
    <font>
      <i/>
      <sz val="11"/>
      <color rgb="FF444441"/>
      <name val="Arial"/>
    </font>
    <font>
      <sz val="11"/>
      <color rgb="FF222222"/>
      <name val="Calibri"/>
    </font>
    <font>
      <sz val="9"/>
      <color rgb="FF5F5E5A"/>
      <name val="Arial"/>
    </font>
    <font>
      <b/>
      <sz val="14"/>
      <color rgb="FFE1F5EE"/>
      <name val="Arial"/>
    </font>
    <font>
      <i/>
      <sz val="11"/>
      <color rgb="FF0C447C"/>
      <name val="Arial"/>
    </font>
    <font>
      <b/>
      <sz val="11"/>
      <color rgb="FF04342C"/>
      <name val="Arial"/>
    </font>
    <font>
      <b/>
      <sz val="9"/>
      <color rgb="FF412402"/>
      <name val="Arial"/>
    </font>
    <font>
      <i/>
      <sz val="11"/>
      <color rgb="FF633806"/>
      <name val="Arial"/>
    </font>
    <font>
      <b/>
      <sz val="9"/>
      <color rgb="FF633806"/>
      <name val="Arial"/>
    </font>
  </fonts>
  <fills count="34">
    <fill>
      <patternFill patternType="none"/>
    </fill>
    <fill>
      <patternFill patternType="gray125"/>
    </fill>
    <fill>
      <patternFill patternType="solid">
        <fgColor rgb="FF2C2C2A"/>
        <bgColor rgb="FF2C2C2A"/>
      </patternFill>
    </fill>
    <fill>
      <patternFill patternType="solid">
        <fgColor rgb="FF085041"/>
        <bgColor rgb="FF085041"/>
      </patternFill>
    </fill>
    <fill>
      <patternFill patternType="solid">
        <fgColor rgb="FF0C447C"/>
        <bgColor rgb="FF0C447C"/>
      </patternFill>
    </fill>
    <fill>
      <patternFill patternType="solid">
        <fgColor rgb="FF3C3489"/>
        <bgColor rgb="FF3C3489"/>
      </patternFill>
    </fill>
    <fill>
      <patternFill patternType="solid">
        <fgColor rgb="FFE1F5EE"/>
        <bgColor rgb="FFE1F5EE"/>
      </patternFill>
    </fill>
    <fill>
      <patternFill patternType="solid">
        <fgColor rgb="FFF8F7F4"/>
        <bgColor rgb="FFF8F7F4"/>
      </patternFill>
    </fill>
    <fill>
      <patternFill patternType="solid">
        <fgColor rgb="FFEEEDFE"/>
        <bgColor rgb="FFEEEDFE"/>
      </patternFill>
    </fill>
    <fill>
      <patternFill patternType="solid">
        <fgColor rgb="FFFFFFFF"/>
        <bgColor rgb="FFFFFFFF"/>
      </patternFill>
    </fill>
    <fill>
      <patternFill patternType="solid">
        <fgColor rgb="FFE6F1FB"/>
        <bgColor rgb="FFE6F1FB"/>
      </patternFill>
    </fill>
    <fill>
      <patternFill patternType="solid">
        <fgColor rgb="FFE8E6E0"/>
        <bgColor rgb="FFE8E6E0"/>
      </patternFill>
    </fill>
    <fill>
      <patternFill patternType="solid">
        <fgColor rgb="FF712B13"/>
        <bgColor rgb="FF712B13"/>
      </patternFill>
    </fill>
    <fill>
      <patternFill patternType="solid">
        <fgColor rgb="FFFAECE7"/>
        <bgColor rgb="FFFAECE7"/>
      </patternFill>
    </fill>
    <fill>
      <patternFill patternType="solid">
        <fgColor rgb="FF5A1A6B"/>
        <bgColor rgb="FF5A1A6B"/>
      </patternFill>
    </fill>
    <fill>
      <patternFill patternType="solid">
        <fgColor rgb="FF6B4500"/>
        <bgColor rgb="FF6B4500"/>
      </patternFill>
    </fill>
    <fill>
      <patternFill patternType="solid">
        <fgColor rgb="FFF3E8FA"/>
        <bgColor rgb="FFF3E8FA"/>
      </patternFill>
    </fill>
    <fill>
      <patternFill patternType="solid">
        <fgColor rgb="FFFEF3DC"/>
        <bgColor rgb="FFFEF3DC"/>
      </patternFill>
    </fill>
    <fill>
      <patternFill patternType="solid">
        <fgColor rgb="FF1A4D1A"/>
        <bgColor rgb="FF1A4D1A"/>
      </patternFill>
    </fill>
    <fill>
      <patternFill patternType="solid">
        <fgColor rgb="FF5C1A1A"/>
        <bgColor rgb="FF5C1A1A"/>
      </patternFill>
    </fill>
    <fill>
      <patternFill patternType="solid">
        <fgColor rgb="FFE4F5E4"/>
        <bgColor rgb="FFE4F5E4"/>
      </patternFill>
    </fill>
    <fill>
      <patternFill patternType="solid">
        <fgColor rgb="FFFAE8E8"/>
        <bgColor rgb="FFFAE8E8"/>
      </patternFill>
    </fill>
    <fill>
      <patternFill patternType="solid">
        <fgColor rgb="FFFAEEDA"/>
        <bgColor rgb="FFFAEEDA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F1EFE8"/>
        <bgColor rgb="FFF1EFE8"/>
      </patternFill>
    </fill>
    <fill>
      <patternFill patternType="solid">
        <fgColor rgb="FFFCE5CD"/>
        <bgColor rgb="FFFCE5CD"/>
      </patternFill>
    </fill>
    <fill>
      <patternFill patternType="solid">
        <fgColor rgb="FF444441"/>
        <bgColor rgb="FF444441"/>
      </patternFill>
    </fill>
    <fill>
      <patternFill patternType="solid">
        <fgColor rgb="FF1D9E75"/>
        <bgColor rgb="FF1D9E75"/>
      </patternFill>
    </fill>
    <fill>
      <patternFill patternType="solid">
        <fgColor rgb="FFB4B2A9"/>
        <bgColor rgb="FFB4B2A9"/>
      </patternFill>
    </fill>
    <fill>
      <patternFill patternType="solid">
        <fgColor rgb="FF185FA5"/>
        <bgColor rgb="FF185FA5"/>
      </patternFill>
    </fill>
    <fill>
      <patternFill patternType="solid">
        <fgColor rgb="FF9FE1CB"/>
        <bgColor rgb="FF9FE1CB"/>
      </patternFill>
    </fill>
    <fill>
      <patternFill patternType="solid">
        <fgColor rgb="FFEF9F27"/>
        <bgColor rgb="FFEF9F27"/>
      </patternFill>
    </fill>
    <fill>
      <patternFill patternType="solid">
        <fgColor rgb="FFFAC775"/>
        <bgColor rgb="FFFAC775"/>
      </patternFill>
    </fill>
  </fills>
  <borders count="25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medium">
        <color rgb="FF085041"/>
      </left>
      <right style="medium">
        <color rgb="FF085041"/>
      </right>
      <top style="medium">
        <color rgb="FF085041"/>
      </top>
      <bottom style="medium">
        <color rgb="FF085041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medium">
        <color rgb="FF3C3489"/>
      </left>
      <right style="medium">
        <color rgb="FF3C3489"/>
      </right>
      <top style="medium">
        <color rgb="FF3C3489"/>
      </top>
      <bottom style="medium">
        <color rgb="FF3C3489"/>
      </bottom>
      <diagonal/>
    </border>
    <border>
      <left style="medium">
        <color rgb="FF0C447C"/>
      </left>
      <right style="medium">
        <color rgb="FF0C447C"/>
      </right>
      <top style="medium">
        <color rgb="FF0C447C"/>
      </top>
      <bottom style="medium">
        <color rgb="FF0C447C"/>
      </bottom>
      <diagonal/>
    </border>
    <border>
      <left style="medium">
        <color rgb="FFBA7517"/>
      </left>
      <right style="medium">
        <color rgb="FFBA7517"/>
      </right>
      <top style="medium">
        <color rgb="FFBA7517"/>
      </top>
      <bottom style="medium">
        <color rgb="FFBA7517"/>
      </bottom>
      <diagonal/>
    </border>
    <border>
      <left style="medium">
        <color rgb="FF712B13"/>
      </left>
      <right style="medium">
        <color rgb="FF712B13"/>
      </right>
      <top style="medium">
        <color rgb="FF712B13"/>
      </top>
      <bottom style="medium">
        <color rgb="FF712B13"/>
      </bottom>
      <diagonal/>
    </border>
    <border>
      <left style="thin">
        <color rgb="FFEF9F27"/>
      </left>
      <right/>
      <top style="thin">
        <color rgb="FFEF9F27"/>
      </top>
      <bottom style="thin">
        <color rgb="FFEF9F27"/>
      </bottom>
      <diagonal/>
    </border>
    <border>
      <left/>
      <right/>
      <top style="thin">
        <color rgb="FFEF9F27"/>
      </top>
      <bottom style="thin">
        <color rgb="FFEF9F27"/>
      </bottom>
      <diagonal/>
    </border>
    <border>
      <left/>
      <right style="thin">
        <color rgb="FFEF9F27"/>
      </right>
      <top style="thin">
        <color rgb="FFEF9F27"/>
      </top>
      <bottom style="thin">
        <color rgb="FFEF9F27"/>
      </bottom>
      <diagonal/>
    </border>
    <border>
      <left style="medium">
        <color rgb="FF5A1A6B"/>
      </left>
      <right style="medium">
        <color rgb="FF5A1A6B"/>
      </right>
      <top style="medium">
        <color rgb="FF5A1A6B"/>
      </top>
      <bottom style="medium">
        <color rgb="FF5A1A6B"/>
      </bottom>
      <diagonal/>
    </border>
    <border>
      <left style="medium">
        <color rgb="FF6B4500"/>
      </left>
      <right style="medium">
        <color rgb="FF6B4500"/>
      </right>
      <top style="medium">
        <color rgb="FF6B4500"/>
      </top>
      <bottom style="medium">
        <color rgb="FF6B4500"/>
      </bottom>
      <diagonal/>
    </border>
    <border>
      <left style="medium">
        <color rgb="FF5C1A1A"/>
      </left>
      <right style="medium">
        <color rgb="FF5C1A1A"/>
      </right>
      <top style="medium">
        <color rgb="FF5C1A1A"/>
      </top>
      <bottom style="medium">
        <color rgb="FF5C1A1A"/>
      </bottom>
      <diagonal/>
    </border>
    <border>
      <left style="medium">
        <color rgb="FF1A4D1A"/>
      </left>
      <right style="medium">
        <color rgb="FF1A4D1A"/>
      </right>
      <top style="medium">
        <color rgb="FF1A4D1A"/>
      </top>
      <bottom style="medium">
        <color rgb="FF1A4D1A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4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0" fontId="11" fillId="9" borderId="8" xfId="0" applyFont="1" applyFill="1" applyBorder="1" applyAlignment="1">
      <alignment horizontal="center" vertical="center"/>
    </xf>
    <xf numFmtId="0" fontId="14" fillId="10" borderId="4" xfId="0" applyFont="1" applyFill="1" applyBorder="1" applyAlignment="1">
      <alignment horizontal="left" vertical="center" wrapText="1"/>
    </xf>
    <xf numFmtId="0" fontId="15" fillId="11" borderId="0" xfId="0" applyFont="1" applyFill="1"/>
    <xf numFmtId="0" fontId="16" fillId="8" borderId="4" xfId="0" applyFont="1" applyFill="1" applyBorder="1" applyAlignment="1">
      <alignment horizontal="left" vertical="center" wrapText="1"/>
    </xf>
    <xf numFmtId="0" fontId="13" fillId="9" borderId="9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8" fillId="12" borderId="4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left" vertical="center" wrapText="1"/>
    </xf>
    <xf numFmtId="0" fontId="20" fillId="13" borderId="4" xfId="0" applyFont="1" applyFill="1" applyBorder="1" applyAlignment="1">
      <alignment horizontal="left" vertical="center" wrapText="1"/>
    </xf>
    <xf numFmtId="0" fontId="21" fillId="14" borderId="4" xfId="0" applyFont="1" applyFill="1" applyBorder="1" applyAlignment="1">
      <alignment horizontal="center" vertical="center" wrapText="1"/>
    </xf>
    <xf numFmtId="0" fontId="22" fillId="15" borderId="4" xfId="0" applyFont="1" applyFill="1" applyBorder="1" applyAlignment="1">
      <alignment horizontal="center" vertical="center" wrapText="1"/>
    </xf>
    <xf numFmtId="0" fontId="23" fillId="16" borderId="4" xfId="0" applyFont="1" applyFill="1" applyBorder="1" applyAlignment="1">
      <alignment horizontal="left" vertical="center" wrapText="1"/>
    </xf>
    <xf numFmtId="0" fontId="24" fillId="17" borderId="4" xfId="0" applyFont="1" applyFill="1" applyBorder="1" applyAlignment="1">
      <alignment horizontal="left" vertical="center" wrapText="1"/>
    </xf>
    <xf numFmtId="0" fontId="26" fillId="18" borderId="4" xfId="0" applyFont="1" applyFill="1" applyBorder="1" applyAlignment="1">
      <alignment horizontal="center" vertical="center" wrapText="1"/>
    </xf>
    <xf numFmtId="0" fontId="27" fillId="19" borderId="4" xfId="0" applyFont="1" applyFill="1" applyBorder="1" applyAlignment="1">
      <alignment horizontal="center" vertical="center" wrapText="1"/>
    </xf>
    <xf numFmtId="0" fontId="28" fillId="20" borderId="4" xfId="0" applyFont="1" applyFill="1" applyBorder="1" applyAlignment="1">
      <alignment horizontal="left" vertical="center" wrapText="1"/>
    </xf>
    <xf numFmtId="0" fontId="29" fillId="21" borderId="4" xfId="0" applyFont="1" applyFill="1" applyBorder="1" applyAlignment="1">
      <alignment horizontal="left" vertical="center" wrapText="1"/>
    </xf>
    <xf numFmtId="0" fontId="30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33" fillId="9" borderId="4" xfId="0" applyFont="1" applyFill="1" applyBorder="1" applyAlignment="1">
      <alignment horizontal="center" vertical="center"/>
    </xf>
    <xf numFmtId="0" fontId="34" fillId="22" borderId="10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35" fillId="23" borderId="4" xfId="0" applyFont="1" applyFill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/>
    </xf>
    <xf numFmtId="0" fontId="13" fillId="10" borderId="4" xfId="0" applyFont="1" applyFill="1" applyBorder="1" applyAlignment="1">
      <alignment horizontal="center" vertical="center"/>
    </xf>
    <xf numFmtId="0" fontId="30" fillId="24" borderId="4" xfId="0" applyFont="1" applyFill="1" applyBorder="1" applyAlignment="1">
      <alignment horizontal="center" vertical="center" wrapText="1"/>
    </xf>
    <xf numFmtId="0" fontId="36" fillId="12" borderId="4" xfId="0" applyFont="1" applyFill="1" applyBorder="1" applyAlignment="1">
      <alignment horizontal="center" vertical="center" wrapText="1"/>
    </xf>
    <xf numFmtId="0" fontId="8" fillId="24" borderId="4" xfId="0" applyFont="1" applyFill="1" applyBorder="1" applyAlignment="1">
      <alignment horizontal="left" vertical="center" wrapText="1"/>
    </xf>
    <xf numFmtId="0" fontId="37" fillId="9" borderId="11" xfId="0" applyFont="1" applyFill="1" applyBorder="1" applyAlignment="1">
      <alignment horizontal="center" vertical="center"/>
    </xf>
    <xf numFmtId="0" fontId="33" fillId="24" borderId="4" xfId="0" applyFont="1" applyFill="1" applyBorder="1" applyAlignment="1">
      <alignment horizontal="center" vertical="center"/>
    </xf>
    <xf numFmtId="0" fontId="34" fillId="24" borderId="10" xfId="0" applyFont="1" applyFill="1" applyBorder="1" applyAlignment="1">
      <alignment horizontal="center" vertical="center"/>
    </xf>
    <xf numFmtId="0" fontId="7" fillId="24" borderId="4" xfId="0" applyFont="1" applyFill="1" applyBorder="1" applyAlignment="1">
      <alignment horizontal="center" vertical="center"/>
    </xf>
    <xf numFmtId="0" fontId="11" fillId="24" borderId="4" xfId="0" applyFont="1" applyFill="1" applyBorder="1" applyAlignment="1">
      <alignment horizontal="center" vertical="center"/>
    </xf>
    <xf numFmtId="0" fontId="37" fillId="24" borderId="4" xfId="0" applyFont="1" applyFill="1" applyBorder="1" applyAlignment="1">
      <alignment horizontal="center" vertical="center"/>
    </xf>
    <xf numFmtId="0" fontId="13" fillId="24" borderId="4" xfId="0" applyFont="1" applyFill="1" applyBorder="1" applyAlignment="1">
      <alignment horizontal="center" vertical="center"/>
    </xf>
    <xf numFmtId="0" fontId="39" fillId="0" borderId="0" xfId="0" applyFont="1"/>
    <xf numFmtId="0" fontId="37" fillId="13" borderId="4" xfId="0" applyFont="1" applyFill="1" applyBorder="1" applyAlignment="1">
      <alignment horizontal="center" vertical="center"/>
    </xf>
    <xf numFmtId="0" fontId="41" fillId="14" borderId="4" xfId="0" applyFont="1" applyFill="1" applyBorder="1" applyAlignment="1">
      <alignment horizontal="center" vertical="center" wrapText="1"/>
    </xf>
    <xf numFmtId="0" fontId="42" fillId="9" borderId="15" xfId="0" applyFont="1" applyFill="1" applyBorder="1" applyAlignment="1">
      <alignment horizontal="center" vertical="center"/>
    </xf>
    <xf numFmtId="0" fontId="43" fillId="15" borderId="4" xfId="0" applyFont="1" applyFill="1" applyBorder="1" applyAlignment="1">
      <alignment horizontal="center" vertical="center" wrapText="1"/>
    </xf>
    <xf numFmtId="0" fontId="44" fillId="17" borderId="4" xfId="0" applyFont="1" applyFill="1" applyBorder="1" applyAlignment="1">
      <alignment horizontal="center" vertical="center"/>
    </xf>
    <xf numFmtId="0" fontId="44" fillId="9" borderId="16" xfId="0" applyFont="1" applyFill="1" applyBorder="1" applyAlignment="1">
      <alignment horizontal="center" vertical="center"/>
    </xf>
    <xf numFmtId="0" fontId="46" fillId="25" borderId="4" xfId="0" applyFont="1" applyFill="1" applyBorder="1" applyAlignment="1">
      <alignment horizontal="center" vertical="center" wrapText="1"/>
    </xf>
    <xf numFmtId="0" fontId="42" fillId="24" borderId="4" xfId="0" applyFont="1" applyFill="1" applyBorder="1" applyAlignment="1">
      <alignment horizontal="center" vertical="center"/>
    </xf>
    <xf numFmtId="0" fontId="48" fillId="19" borderId="4" xfId="0" applyFont="1" applyFill="1" applyBorder="1" applyAlignment="1">
      <alignment horizontal="center" vertical="center" wrapText="1"/>
    </xf>
    <xf numFmtId="0" fontId="49" fillId="18" borderId="4" xfId="0" applyFont="1" applyFill="1" applyBorder="1" applyAlignment="1">
      <alignment horizontal="center" vertical="center" wrapText="1"/>
    </xf>
    <xf numFmtId="0" fontId="50" fillId="21" borderId="4" xfId="0" applyFont="1" applyFill="1" applyBorder="1" applyAlignment="1">
      <alignment horizontal="center" vertical="center"/>
    </xf>
    <xf numFmtId="0" fontId="50" fillId="9" borderId="17" xfId="0" applyFont="1" applyFill="1" applyBorder="1" applyAlignment="1">
      <alignment horizontal="center" vertical="center"/>
    </xf>
    <xf numFmtId="0" fontId="51" fillId="9" borderId="18" xfId="0" applyFont="1" applyFill="1" applyBorder="1" applyAlignment="1">
      <alignment horizontal="center" vertical="center"/>
    </xf>
    <xf numFmtId="0" fontId="42" fillId="16" borderId="4" xfId="0" applyFont="1" applyFill="1" applyBorder="1" applyAlignment="1">
      <alignment horizontal="center" vertical="center"/>
    </xf>
    <xf numFmtId="0" fontId="50" fillId="24" borderId="4" xfId="0" applyFont="1" applyFill="1" applyBorder="1" applyAlignment="1">
      <alignment horizontal="center" vertical="center"/>
    </xf>
    <xf numFmtId="0" fontId="51" fillId="9" borderId="4" xfId="0" applyFont="1" applyFill="1" applyBorder="1" applyAlignment="1">
      <alignment horizontal="center" vertical="center"/>
    </xf>
    <xf numFmtId="0" fontId="51" fillId="24" borderId="4" xfId="0" applyFont="1" applyFill="1" applyBorder="1" applyAlignment="1">
      <alignment horizontal="center" vertical="center"/>
    </xf>
    <xf numFmtId="0" fontId="1" fillId="9" borderId="0" xfId="0" applyFont="1" applyFill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54" fillId="9" borderId="0" xfId="0" applyFont="1" applyFill="1" applyAlignment="1">
      <alignment horizontal="center" vertical="center" wrapText="1"/>
    </xf>
    <xf numFmtId="0" fontId="15" fillId="9" borderId="0" xfId="0" applyFont="1" applyFill="1" applyAlignment="1">
      <alignment vertical="center"/>
    </xf>
    <xf numFmtId="0" fontId="56" fillId="9" borderId="0" xfId="0" applyFont="1" applyFill="1" applyAlignment="1">
      <alignment horizontal="center" vertical="center" wrapText="1"/>
    </xf>
    <xf numFmtId="0" fontId="57" fillId="9" borderId="0" xfId="0" applyFont="1" applyFill="1" applyAlignment="1">
      <alignment vertical="center" wrapText="1"/>
    </xf>
    <xf numFmtId="0" fontId="57" fillId="25" borderId="4" xfId="0" applyFont="1" applyFill="1" applyBorder="1" applyAlignment="1">
      <alignment vertical="center" wrapText="1"/>
    </xf>
    <xf numFmtId="0" fontId="59" fillId="9" borderId="0" xfId="0" applyFont="1" applyFill="1" applyAlignment="1">
      <alignment horizontal="center" vertical="center" wrapText="1"/>
    </xf>
    <xf numFmtId="0" fontId="60" fillId="28" borderId="4" xfId="0" applyFont="1" applyFill="1" applyBorder="1" applyAlignment="1">
      <alignment horizontal="center" vertical="center" wrapText="1"/>
    </xf>
    <xf numFmtId="0" fontId="61" fillId="10" borderId="4" xfId="0" applyFont="1" applyFill="1" applyBorder="1" applyAlignment="1">
      <alignment vertical="center" wrapText="1"/>
    </xf>
    <xf numFmtId="0" fontId="64" fillId="22" borderId="4" xfId="0" applyFont="1" applyFill="1" applyBorder="1" applyAlignment="1">
      <alignment vertical="center" wrapText="1"/>
    </xf>
    <xf numFmtId="0" fontId="39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13" fillId="10" borderId="5" xfId="0" applyFont="1" applyFill="1" applyBorder="1" applyAlignment="1">
      <alignment horizontal="center" vertical="center"/>
    </xf>
    <xf numFmtId="0" fontId="3" fillId="0" borderId="7" xfId="0" applyFont="1" applyBorder="1"/>
    <xf numFmtId="0" fontId="32" fillId="4" borderId="1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 wrapText="1"/>
    </xf>
    <xf numFmtId="0" fontId="40" fillId="22" borderId="12" xfId="0" applyFont="1" applyFill="1" applyBorder="1" applyAlignment="1">
      <alignment horizontal="left" vertical="center" wrapText="1"/>
    </xf>
    <xf numFmtId="0" fontId="3" fillId="0" borderId="13" xfId="0" applyFont="1" applyBorder="1"/>
    <xf numFmtId="0" fontId="3" fillId="0" borderId="14" xfId="0" applyFont="1" applyBorder="1"/>
    <xf numFmtId="0" fontId="7" fillId="6" borderId="5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 wrapText="1"/>
    </xf>
    <xf numFmtId="0" fontId="37" fillId="13" borderId="5" xfId="0" applyFont="1" applyFill="1" applyBorder="1" applyAlignment="1">
      <alignment horizontal="center" vertical="center"/>
    </xf>
    <xf numFmtId="0" fontId="38" fillId="12" borderId="1" xfId="0" applyFont="1" applyFill="1" applyBorder="1" applyAlignment="1">
      <alignment horizontal="center" vertical="center" wrapText="1"/>
    </xf>
    <xf numFmtId="0" fontId="42" fillId="16" borderId="5" xfId="0" applyFont="1" applyFill="1" applyBorder="1" applyAlignment="1">
      <alignment horizontal="center" vertical="center"/>
    </xf>
    <xf numFmtId="0" fontId="45" fillId="14" borderId="1" xfId="0" applyFont="1" applyFill="1" applyBorder="1" applyAlignment="1">
      <alignment horizontal="center" vertical="center" wrapText="1"/>
    </xf>
    <xf numFmtId="0" fontId="47" fillId="15" borderId="1" xfId="0" applyFont="1" applyFill="1" applyBorder="1" applyAlignment="1">
      <alignment horizontal="center" vertical="center" wrapText="1"/>
    </xf>
    <xf numFmtId="0" fontId="39" fillId="26" borderId="0" xfId="0" applyFont="1" applyFill="1" applyAlignment="1">
      <alignment vertical="center"/>
    </xf>
    <xf numFmtId="0" fontId="0" fillId="0" borderId="0" xfId="0"/>
    <xf numFmtId="0" fontId="51" fillId="20" borderId="5" xfId="0" applyFont="1" applyFill="1" applyBorder="1" applyAlignment="1">
      <alignment horizontal="center" vertical="center"/>
    </xf>
    <xf numFmtId="0" fontId="53" fillId="18" borderId="1" xfId="0" applyFont="1" applyFill="1" applyBorder="1" applyAlignment="1">
      <alignment horizontal="center" vertical="center" wrapText="1"/>
    </xf>
    <xf numFmtId="0" fontId="52" fillId="19" borderId="1" xfId="0" applyFont="1" applyFill="1" applyBorder="1" applyAlignment="1">
      <alignment horizontal="center" vertical="center" wrapText="1"/>
    </xf>
    <xf numFmtId="0" fontId="58" fillId="9" borderId="1" xfId="0" applyFont="1" applyFill="1" applyBorder="1" applyAlignment="1">
      <alignment vertical="center" wrapText="1"/>
    </xf>
    <xf numFmtId="0" fontId="59" fillId="11" borderId="1" xfId="0" applyFont="1" applyFill="1" applyBorder="1" applyAlignment="1">
      <alignment horizontal="center" vertical="center" wrapText="1"/>
    </xf>
    <xf numFmtId="0" fontId="9" fillId="30" borderId="1" xfId="0" applyFont="1" applyFill="1" applyBorder="1" applyAlignment="1">
      <alignment horizontal="center" vertical="center" wrapText="1"/>
    </xf>
    <xf numFmtId="0" fontId="56" fillId="29" borderId="1" xfId="0" applyFont="1" applyFill="1" applyBorder="1" applyAlignment="1">
      <alignment horizontal="center" vertical="center" wrapText="1"/>
    </xf>
    <xf numFmtId="0" fontId="54" fillId="27" borderId="1" xfId="0" applyFont="1" applyFill="1" applyBorder="1" applyAlignment="1">
      <alignment horizontal="center" vertical="center" wrapText="1"/>
    </xf>
    <xf numFmtId="0" fontId="55" fillId="2" borderId="1" xfId="0" applyFont="1" applyFill="1" applyBorder="1" applyAlignment="1">
      <alignment horizontal="center" vertical="center" wrapText="1"/>
    </xf>
    <xf numFmtId="0" fontId="17" fillId="28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5" fillId="9" borderId="1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58" fillId="9" borderId="19" xfId="0" applyFont="1" applyFill="1" applyBorder="1" applyAlignment="1">
      <alignment vertical="center" wrapText="1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62" fillId="31" borderId="5" xfId="0" applyFont="1" applyFill="1" applyBorder="1" applyAlignment="1">
      <alignment horizontal="center" vertical="center" wrapText="1"/>
    </xf>
    <xf numFmtId="0" fontId="65" fillId="33" borderId="1" xfId="0" applyFont="1" applyFill="1" applyBorder="1" applyAlignment="1">
      <alignment horizontal="center" vertical="center" wrapText="1"/>
    </xf>
    <xf numFmtId="0" fontId="63" fillId="3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1000"/>
  <sheetViews>
    <sheetView showGridLines="0" workbookViewId="0"/>
  </sheetViews>
  <sheetFormatPr baseColWidth="10" defaultColWidth="14.44140625" defaultRowHeight="15" customHeight="1" x14ac:dyDescent="0.3"/>
  <cols>
    <col min="1" max="1" width="2" customWidth="1"/>
    <col min="2" max="2" width="22" customWidth="1"/>
    <col min="3" max="3" width="2" customWidth="1"/>
    <col min="4" max="4" width="22" customWidth="1"/>
    <col min="5" max="5" width="2" customWidth="1"/>
    <col min="6" max="26" width="8.6640625" customWidth="1"/>
  </cols>
  <sheetData>
    <row r="1" spans="2:4" ht="30" customHeight="1" x14ac:dyDescent="0.3">
      <c r="B1" s="76" t="s">
        <v>0</v>
      </c>
      <c r="C1" s="77"/>
      <c r="D1" s="78"/>
    </row>
    <row r="2" spans="2:4" ht="21.75" customHeight="1" x14ac:dyDescent="0.3">
      <c r="B2" s="5" t="s">
        <v>5</v>
      </c>
      <c r="D2" s="8" t="s">
        <v>14</v>
      </c>
    </row>
    <row r="3" spans="2:4" ht="18" customHeight="1" x14ac:dyDescent="0.3">
      <c r="B3" s="10" t="s">
        <v>18</v>
      </c>
      <c r="D3" s="12" t="s">
        <v>15</v>
      </c>
    </row>
    <row r="4" spans="2:4" ht="18" customHeight="1" x14ac:dyDescent="0.3">
      <c r="B4" s="10" t="s">
        <v>23</v>
      </c>
      <c r="D4" s="12" t="s">
        <v>21</v>
      </c>
    </row>
    <row r="5" spans="2:4" ht="18" customHeight="1" x14ac:dyDescent="0.3">
      <c r="B5" s="10" t="s">
        <v>25</v>
      </c>
      <c r="D5" s="12" t="s">
        <v>22</v>
      </c>
    </row>
    <row r="6" spans="2:4" ht="18" customHeight="1" x14ac:dyDescent="0.3">
      <c r="B6" s="10" t="s">
        <v>20</v>
      </c>
      <c r="D6" s="12" t="s">
        <v>17</v>
      </c>
    </row>
    <row r="7" spans="2:4" ht="6" customHeight="1" x14ac:dyDescent="0.3"/>
    <row r="8" spans="2:4" ht="21.75" customHeight="1" x14ac:dyDescent="0.3">
      <c r="B8" s="15" t="s">
        <v>26</v>
      </c>
      <c r="D8" s="17" t="s">
        <v>27</v>
      </c>
    </row>
    <row r="9" spans="2:4" ht="18" customHeight="1" x14ac:dyDescent="0.3">
      <c r="B9" s="18" t="s">
        <v>11</v>
      </c>
      <c r="D9" s="19" t="s">
        <v>28</v>
      </c>
    </row>
    <row r="10" spans="2:4" ht="18" customHeight="1" x14ac:dyDescent="0.3">
      <c r="B10" s="18" t="s">
        <v>16</v>
      </c>
      <c r="D10" s="19" t="s">
        <v>30</v>
      </c>
    </row>
    <row r="11" spans="2:4" ht="18" customHeight="1" x14ac:dyDescent="0.3">
      <c r="B11" s="18" t="s">
        <v>19</v>
      </c>
      <c r="D11" s="19" t="s">
        <v>31</v>
      </c>
    </row>
    <row r="12" spans="2:4" ht="18" customHeight="1" x14ac:dyDescent="0.3">
      <c r="B12" s="18" t="s">
        <v>13</v>
      </c>
      <c r="D12" s="19" t="s">
        <v>32</v>
      </c>
    </row>
    <row r="13" spans="2:4" ht="6" customHeight="1" x14ac:dyDescent="0.3"/>
    <row r="14" spans="2:4" ht="21.75" customHeight="1" x14ac:dyDescent="0.3">
      <c r="B14" s="20" t="s">
        <v>33</v>
      </c>
      <c r="D14" s="21" t="s">
        <v>34</v>
      </c>
    </row>
    <row r="15" spans="2:4" ht="18" customHeight="1" x14ac:dyDescent="0.3">
      <c r="B15" s="22" t="s">
        <v>35</v>
      </c>
      <c r="D15" s="23" t="s">
        <v>36</v>
      </c>
    </row>
    <row r="16" spans="2:4" ht="18" customHeight="1" x14ac:dyDescent="0.3">
      <c r="B16" s="22" t="s">
        <v>38</v>
      </c>
      <c r="D16" s="23" t="s">
        <v>39</v>
      </c>
    </row>
    <row r="17" spans="2:4" ht="18" customHeight="1" x14ac:dyDescent="0.3">
      <c r="B17" s="22" t="s">
        <v>40</v>
      </c>
      <c r="D17" s="23" t="s">
        <v>41</v>
      </c>
    </row>
    <row r="18" spans="2:4" ht="18" customHeight="1" x14ac:dyDescent="0.3">
      <c r="B18" s="22" t="s">
        <v>42</v>
      </c>
    </row>
    <row r="19" spans="2:4" ht="6" customHeight="1" x14ac:dyDescent="0.3"/>
    <row r="20" spans="2:4" ht="21.75" customHeight="1" x14ac:dyDescent="0.3">
      <c r="B20" s="24" t="s">
        <v>43</v>
      </c>
      <c r="D20" s="25" t="s">
        <v>44</v>
      </c>
    </row>
    <row r="21" spans="2:4" ht="18" customHeight="1" x14ac:dyDescent="0.3">
      <c r="B21" s="26" t="s">
        <v>45</v>
      </c>
      <c r="D21" s="27" t="s">
        <v>49</v>
      </c>
    </row>
    <row r="22" spans="2:4" ht="18" customHeight="1" x14ac:dyDescent="0.3">
      <c r="B22" s="26" t="s">
        <v>55</v>
      </c>
      <c r="D22" s="27" t="s">
        <v>56</v>
      </c>
    </row>
    <row r="23" spans="2:4" ht="18" customHeight="1" x14ac:dyDescent="0.3">
      <c r="B23" s="26" t="s">
        <v>59</v>
      </c>
      <c r="D23" s="27" t="s">
        <v>61</v>
      </c>
    </row>
    <row r="24" spans="2:4" ht="18" customHeight="1" x14ac:dyDescent="0.3">
      <c r="B24" s="26" t="s">
        <v>63</v>
      </c>
    </row>
    <row r="25" spans="2:4" ht="6" customHeight="1" x14ac:dyDescent="0.3"/>
    <row r="26" spans="2:4" ht="15.75" customHeight="1" x14ac:dyDescent="0.3"/>
    <row r="27" spans="2:4" ht="15.75" customHeight="1" x14ac:dyDescent="0.3"/>
    <row r="28" spans="2:4" ht="15.75" customHeight="1" x14ac:dyDescent="0.3"/>
    <row r="29" spans="2:4" ht="15.75" customHeight="1" x14ac:dyDescent="0.3"/>
    <row r="30" spans="2:4" ht="15.75" customHeight="1" x14ac:dyDescent="0.3"/>
    <row r="31" spans="2:4" ht="15.75" customHeight="1" x14ac:dyDescent="0.3"/>
    <row r="32" spans="2: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B1:D1"/>
  </mergeCells>
  <printOptions horizontalCentered="1"/>
  <pageMargins left="0.5" right="0.5" top="0.6" bottom="0.6" header="0" footer="0"/>
  <pageSetup paperSize="9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AC49"/>
  <sheetViews>
    <sheetView tabSelected="1" workbookViewId="0">
      <selection activeCell="H22" sqref="H22:L22"/>
    </sheetView>
  </sheetViews>
  <sheetFormatPr baseColWidth="10" defaultColWidth="14.44140625" defaultRowHeight="15" customHeight="1" x14ac:dyDescent="0.3"/>
  <sheetData>
    <row r="1" spans="1:29" x14ac:dyDescent="0.3">
      <c r="A1" s="64"/>
      <c r="B1" s="76" t="s">
        <v>81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8"/>
      <c r="AC1" s="65"/>
    </row>
    <row r="2" spans="1:29" x14ac:dyDescent="0.3">
      <c r="A2" s="66"/>
      <c r="B2" s="104" t="s">
        <v>82</v>
      </c>
      <c r="C2" s="77"/>
      <c r="D2" s="77"/>
      <c r="E2" s="77"/>
      <c r="F2" s="78"/>
      <c r="G2" s="66"/>
      <c r="H2" s="104" t="s">
        <v>83</v>
      </c>
      <c r="I2" s="77"/>
      <c r="J2" s="77"/>
      <c r="K2" s="77"/>
      <c r="L2" s="78"/>
      <c r="M2" s="65"/>
      <c r="N2" s="104" t="s">
        <v>84</v>
      </c>
      <c r="O2" s="77"/>
      <c r="P2" s="77"/>
      <c r="Q2" s="77"/>
      <c r="R2" s="78"/>
      <c r="S2" s="65"/>
      <c r="T2" s="105" t="s">
        <v>85</v>
      </c>
      <c r="U2" s="78"/>
      <c r="V2" s="65"/>
      <c r="W2" s="65"/>
      <c r="X2" s="106" t="s">
        <v>86</v>
      </c>
      <c r="Y2" s="77"/>
      <c r="Z2" s="77"/>
      <c r="AA2" s="77"/>
      <c r="AB2" s="77"/>
      <c r="AC2" s="65"/>
    </row>
    <row r="3" spans="1:29" x14ac:dyDescent="0.3">
      <c r="A3" s="67"/>
      <c r="B3" s="65"/>
      <c r="C3" s="65"/>
      <c r="D3" s="65"/>
      <c r="E3" s="65"/>
      <c r="F3" s="65"/>
      <c r="G3" s="67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</row>
    <row r="4" spans="1:29" x14ac:dyDescent="0.3">
      <c r="A4" s="68"/>
      <c r="B4" s="103" t="s">
        <v>87</v>
      </c>
      <c r="C4" s="77"/>
      <c r="D4" s="77"/>
      <c r="E4" s="77"/>
      <c r="F4" s="78"/>
      <c r="G4" s="68"/>
      <c r="H4" s="103" t="s">
        <v>87</v>
      </c>
      <c r="I4" s="77"/>
      <c r="J4" s="77"/>
      <c r="K4" s="77"/>
      <c r="L4" s="78"/>
      <c r="M4" s="65"/>
      <c r="N4" s="103" t="s">
        <v>88</v>
      </c>
      <c r="O4" s="77"/>
      <c r="P4" s="77"/>
      <c r="Q4" s="77"/>
      <c r="R4" s="78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</row>
    <row r="5" spans="1:29" x14ac:dyDescent="0.3">
      <c r="A5" s="69"/>
      <c r="B5" s="70" t="s">
        <v>89</v>
      </c>
      <c r="C5" s="109" t="s">
        <v>20</v>
      </c>
      <c r="D5" s="96"/>
      <c r="E5" s="96"/>
      <c r="F5" s="107" t="s">
        <v>12</v>
      </c>
      <c r="G5" s="69"/>
      <c r="H5" s="70" t="s">
        <v>89</v>
      </c>
      <c r="I5" s="109"/>
      <c r="J5" s="96"/>
      <c r="K5" s="96"/>
      <c r="L5" s="107" t="s">
        <v>12</v>
      </c>
      <c r="M5" s="65"/>
      <c r="N5" s="70" t="s">
        <v>90</v>
      </c>
      <c r="O5" s="100"/>
      <c r="P5" s="77"/>
      <c r="Q5" s="78"/>
      <c r="R5" s="107" t="s">
        <v>12</v>
      </c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</row>
    <row r="6" spans="1:29" x14ac:dyDescent="0.3">
      <c r="A6" s="69"/>
      <c r="B6" s="70" t="s">
        <v>91</v>
      </c>
      <c r="C6" s="100" t="s">
        <v>17</v>
      </c>
      <c r="D6" s="77"/>
      <c r="E6" s="78"/>
      <c r="F6" s="81"/>
      <c r="G6" s="69"/>
      <c r="H6" s="70" t="s">
        <v>91</v>
      </c>
      <c r="I6" s="100"/>
      <c r="J6" s="77"/>
      <c r="K6" s="78"/>
      <c r="L6" s="81"/>
      <c r="M6" s="65"/>
      <c r="N6" s="70" t="s">
        <v>92</v>
      </c>
      <c r="O6" s="100"/>
      <c r="P6" s="77"/>
      <c r="Q6" s="78"/>
      <c r="R6" s="81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</row>
    <row r="7" spans="1:29" x14ac:dyDescent="0.3">
      <c r="A7" s="71"/>
      <c r="B7" s="101" t="s">
        <v>93</v>
      </c>
      <c r="C7" s="78"/>
      <c r="D7" s="108"/>
      <c r="E7" s="77"/>
      <c r="F7" s="78"/>
      <c r="G7" s="71"/>
      <c r="H7" s="101" t="s">
        <v>93</v>
      </c>
      <c r="I7" s="78"/>
      <c r="J7" s="100"/>
      <c r="K7" s="77"/>
      <c r="L7" s="78"/>
      <c r="M7" s="65"/>
      <c r="N7" s="101" t="s">
        <v>94</v>
      </c>
      <c r="O7" s="78"/>
      <c r="P7" s="100"/>
      <c r="Q7" s="77"/>
      <c r="R7" s="78"/>
      <c r="S7" s="65"/>
      <c r="T7" s="102" t="s">
        <v>95</v>
      </c>
      <c r="U7" s="78"/>
      <c r="V7" s="65"/>
      <c r="W7" s="65"/>
      <c r="X7" s="72" t="s">
        <v>96</v>
      </c>
      <c r="Y7" s="65"/>
      <c r="Z7" s="65"/>
      <c r="AA7" s="65"/>
      <c r="AB7" s="65"/>
      <c r="AC7" s="65"/>
    </row>
    <row r="8" spans="1:29" x14ac:dyDescent="0.3">
      <c r="A8" s="67"/>
      <c r="B8" s="65"/>
      <c r="C8" s="65"/>
      <c r="D8" s="65"/>
      <c r="E8" s="65"/>
      <c r="F8" s="65"/>
      <c r="G8" s="67"/>
      <c r="H8" s="65"/>
      <c r="I8" s="65"/>
      <c r="J8" s="65"/>
      <c r="K8" s="65"/>
      <c r="L8" s="65"/>
      <c r="M8" s="65"/>
      <c r="S8" s="65"/>
      <c r="T8" s="73" t="s">
        <v>97</v>
      </c>
      <c r="U8" s="100"/>
      <c r="V8" s="78"/>
      <c r="W8" s="107" t="s">
        <v>12</v>
      </c>
      <c r="X8" s="116" t="s">
        <v>86</v>
      </c>
      <c r="Y8" s="65"/>
      <c r="Z8" s="65"/>
      <c r="AA8" s="65"/>
      <c r="AB8" s="65"/>
      <c r="AC8" s="65"/>
    </row>
    <row r="9" spans="1:29" x14ac:dyDescent="0.3">
      <c r="A9" s="67"/>
      <c r="B9" s="65"/>
      <c r="C9" s="65"/>
      <c r="D9" s="65"/>
      <c r="E9" s="65"/>
      <c r="F9" s="65"/>
      <c r="G9" s="67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73" t="s">
        <v>98</v>
      </c>
      <c r="U9" s="100"/>
      <c r="V9" s="78"/>
      <c r="W9" s="81"/>
      <c r="X9" s="81"/>
      <c r="Y9" s="65"/>
      <c r="Z9" s="65"/>
      <c r="AA9" s="65"/>
      <c r="AB9" s="65"/>
      <c r="AC9" s="65"/>
    </row>
    <row r="10" spans="1:29" x14ac:dyDescent="0.3">
      <c r="A10" s="68"/>
      <c r="B10" s="103" t="s">
        <v>99</v>
      </c>
      <c r="C10" s="77"/>
      <c r="D10" s="77"/>
      <c r="E10" s="77"/>
      <c r="F10" s="78"/>
      <c r="G10" s="68"/>
      <c r="H10" s="103" t="s">
        <v>99</v>
      </c>
      <c r="I10" s="77"/>
      <c r="J10" s="77"/>
      <c r="K10" s="77"/>
      <c r="L10" s="78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</row>
    <row r="11" spans="1:29" x14ac:dyDescent="0.3">
      <c r="A11" s="69"/>
      <c r="B11" s="70" t="s">
        <v>100</v>
      </c>
      <c r="C11" s="100" t="s">
        <v>25</v>
      </c>
      <c r="D11" s="77"/>
      <c r="E11" s="78"/>
      <c r="F11" s="107" t="s">
        <v>12</v>
      </c>
      <c r="G11" s="69"/>
      <c r="H11" s="70" t="s">
        <v>100</v>
      </c>
      <c r="I11" s="100"/>
      <c r="J11" s="77"/>
      <c r="K11" s="78"/>
      <c r="L11" s="107" t="s">
        <v>12</v>
      </c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</row>
    <row r="12" spans="1:29" x14ac:dyDescent="0.3">
      <c r="A12" s="69"/>
      <c r="B12" s="70" t="s">
        <v>101</v>
      </c>
      <c r="C12" s="100" t="s">
        <v>22</v>
      </c>
      <c r="D12" s="77"/>
      <c r="E12" s="78"/>
      <c r="F12" s="81"/>
      <c r="G12" s="69"/>
      <c r="H12" s="70" t="s">
        <v>101</v>
      </c>
      <c r="I12" s="100"/>
      <c r="J12" s="77"/>
      <c r="K12" s="78"/>
      <c r="L12" s="81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110"/>
      <c r="Z12" s="111"/>
      <c r="AA12" s="111"/>
      <c r="AB12" s="112"/>
      <c r="AC12" s="65"/>
    </row>
    <row r="13" spans="1:29" x14ac:dyDescent="0.3">
      <c r="A13" s="71"/>
      <c r="B13" s="101" t="s">
        <v>102</v>
      </c>
      <c r="C13" s="78"/>
      <c r="D13" s="108"/>
      <c r="E13" s="77"/>
      <c r="F13" s="78"/>
      <c r="G13" s="71"/>
      <c r="H13" s="101" t="s">
        <v>102</v>
      </c>
      <c r="I13" s="78"/>
      <c r="J13" s="100"/>
      <c r="K13" s="77"/>
      <c r="L13" s="78"/>
      <c r="M13" s="65"/>
      <c r="N13" s="65"/>
      <c r="O13" s="65"/>
      <c r="P13" s="65"/>
      <c r="Q13" s="65"/>
      <c r="R13" s="65"/>
      <c r="S13" s="65"/>
      <c r="T13" s="118" t="s">
        <v>103</v>
      </c>
      <c r="U13" s="78"/>
      <c r="V13" s="65"/>
      <c r="W13" s="65"/>
      <c r="X13" s="65"/>
      <c r="Y13" s="113"/>
      <c r="Z13" s="114"/>
      <c r="AA13" s="114"/>
      <c r="AB13" s="115"/>
      <c r="AC13" s="65"/>
    </row>
    <row r="14" spans="1:29" x14ac:dyDescent="0.3">
      <c r="A14" s="67"/>
      <c r="B14" s="65"/>
      <c r="C14" s="65"/>
      <c r="D14" s="65"/>
      <c r="E14" s="65"/>
      <c r="F14" s="65"/>
      <c r="G14" s="67"/>
      <c r="H14" s="65"/>
      <c r="I14" s="65"/>
      <c r="J14" s="65"/>
      <c r="K14" s="65"/>
      <c r="L14" s="65"/>
      <c r="M14" s="65"/>
      <c r="N14" s="103" t="s">
        <v>104</v>
      </c>
      <c r="O14" s="77"/>
      <c r="P14" s="77"/>
      <c r="Q14" s="77"/>
      <c r="R14" s="78"/>
      <c r="S14" s="65"/>
      <c r="T14" s="74" t="s">
        <v>105</v>
      </c>
      <c r="U14" s="100"/>
      <c r="V14" s="78"/>
      <c r="W14" s="107" t="s">
        <v>12</v>
      </c>
      <c r="X14" s="65"/>
      <c r="Y14" s="65"/>
      <c r="Z14" s="65"/>
      <c r="AA14" s="65"/>
      <c r="AB14" s="65"/>
      <c r="AC14" s="65"/>
    </row>
    <row r="15" spans="1:29" x14ac:dyDescent="0.3">
      <c r="A15" s="67"/>
      <c r="B15" s="65"/>
      <c r="C15" s="65"/>
      <c r="D15" s="65"/>
      <c r="E15" s="65"/>
      <c r="F15" s="65"/>
      <c r="G15" s="67"/>
      <c r="H15" s="65"/>
      <c r="I15" s="65"/>
      <c r="J15" s="65"/>
      <c r="K15" s="65"/>
      <c r="L15" s="65"/>
      <c r="M15" s="65"/>
      <c r="N15" s="70" t="s">
        <v>106</v>
      </c>
      <c r="O15" s="100"/>
      <c r="P15" s="77"/>
      <c r="Q15" s="78"/>
      <c r="R15" s="107" t="s">
        <v>12</v>
      </c>
      <c r="S15" s="65"/>
      <c r="T15" s="74" t="s">
        <v>107</v>
      </c>
      <c r="U15" s="100"/>
      <c r="V15" s="78"/>
      <c r="W15" s="81"/>
      <c r="X15" s="65"/>
      <c r="Y15" s="65"/>
      <c r="Z15" s="65"/>
      <c r="AA15" s="65"/>
      <c r="AB15" s="65"/>
      <c r="AC15" s="65"/>
    </row>
    <row r="16" spans="1:29" x14ac:dyDescent="0.3">
      <c r="A16" s="68"/>
      <c r="B16" s="103" t="s">
        <v>108</v>
      </c>
      <c r="C16" s="77"/>
      <c r="D16" s="77"/>
      <c r="E16" s="77"/>
      <c r="F16" s="78"/>
      <c r="G16" s="68"/>
      <c r="H16" s="103" t="s">
        <v>108</v>
      </c>
      <c r="I16" s="77"/>
      <c r="J16" s="77"/>
      <c r="K16" s="77"/>
      <c r="L16" s="78"/>
      <c r="M16" s="65"/>
      <c r="N16" s="70" t="s">
        <v>109</v>
      </c>
      <c r="O16" s="100"/>
      <c r="P16" s="77"/>
      <c r="Q16" s="78"/>
      <c r="R16" s="81"/>
      <c r="S16" s="65"/>
      <c r="T16" s="117" t="s">
        <v>110</v>
      </c>
      <c r="U16" s="78"/>
      <c r="V16" s="100"/>
      <c r="W16" s="78"/>
      <c r="X16" s="65"/>
      <c r="Y16" s="65"/>
      <c r="Z16" s="65"/>
      <c r="AA16" s="65"/>
      <c r="AB16" s="65"/>
      <c r="AC16" s="65"/>
    </row>
    <row r="17" spans="1:29" x14ac:dyDescent="0.3">
      <c r="A17" s="69"/>
      <c r="B17" s="70" t="s">
        <v>111</v>
      </c>
      <c r="C17" s="100" t="s">
        <v>112</v>
      </c>
      <c r="D17" s="77"/>
      <c r="E17" s="78"/>
      <c r="F17" s="107" t="s">
        <v>12</v>
      </c>
      <c r="G17" s="69"/>
      <c r="H17" s="70" t="s">
        <v>111</v>
      </c>
      <c r="I17" s="100"/>
      <c r="J17" s="77"/>
      <c r="K17" s="78"/>
      <c r="L17" s="107" t="s">
        <v>12</v>
      </c>
      <c r="M17" s="65"/>
      <c r="N17" s="101" t="s">
        <v>113</v>
      </c>
      <c r="O17" s="78"/>
      <c r="P17" s="100"/>
      <c r="Q17" s="77"/>
      <c r="R17" s="78"/>
      <c r="S17" s="65"/>
      <c r="Y17" s="65"/>
      <c r="Z17" s="65"/>
      <c r="AA17" s="65"/>
      <c r="AB17" s="65"/>
      <c r="AC17" s="65"/>
    </row>
    <row r="18" spans="1:29" x14ac:dyDescent="0.3">
      <c r="A18" s="69"/>
      <c r="B18" s="70" t="s">
        <v>114</v>
      </c>
      <c r="C18" s="100" t="s">
        <v>28</v>
      </c>
      <c r="D18" s="77"/>
      <c r="E18" s="78"/>
      <c r="F18" s="81"/>
      <c r="G18" s="69"/>
      <c r="H18" s="70" t="s">
        <v>114</v>
      </c>
      <c r="I18" s="100"/>
      <c r="J18" s="77"/>
      <c r="K18" s="78"/>
      <c r="L18" s="81"/>
      <c r="M18" s="65"/>
      <c r="S18" s="65"/>
      <c r="Y18" s="65"/>
      <c r="Z18" s="65"/>
      <c r="AA18" s="65"/>
      <c r="AB18" s="65"/>
      <c r="AC18" s="65"/>
    </row>
    <row r="19" spans="1:29" x14ac:dyDescent="0.3">
      <c r="A19" s="71"/>
      <c r="B19" s="101" t="s">
        <v>115</v>
      </c>
      <c r="C19" s="78"/>
      <c r="D19" s="108"/>
      <c r="E19" s="77"/>
      <c r="F19" s="78"/>
      <c r="G19" s="71"/>
      <c r="H19" s="101" t="s">
        <v>115</v>
      </c>
      <c r="I19" s="78"/>
      <c r="J19" s="100"/>
      <c r="K19" s="77"/>
      <c r="L19" s="78"/>
      <c r="M19" s="65"/>
      <c r="S19" s="65"/>
      <c r="Y19" s="65"/>
      <c r="Z19" s="65"/>
      <c r="AA19" s="65"/>
      <c r="AB19" s="65"/>
      <c r="AC19" s="65"/>
    </row>
    <row r="20" spans="1:29" x14ac:dyDescent="0.3">
      <c r="A20" s="67"/>
      <c r="B20" s="65"/>
      <c r="C20" s="65"/>
      <c r="D20" s="65"/>
      <c r="E20" s="65"/>
      <c r="F20" s="65"/>
      <c r="G20" s="67"/>
      <c r="H20" s="65"/>
      <c r="I20" s="65"/>
      <c r="J20" s="65"/>
      <c r="K20" s="65"/>
      <c r="L20" s="65"/>
      <c r="M20" s="65"/>
      <c r="S20" s="65"/>
      <c r="Y20" s="65"/>
      <c r="Z20" s="65"/>
      <c r="AA20" s="65"/>
      <c r="AB20" s="65"/>
      <c r="AC20" s="65"/>
    </row>
    <row r="21" spans="1:29" x14ac:dyDescent="0.3">
      <c r="A21" s="67"/>
      <c r="B21" s="65"/>
      <c r="C21" s="65"/>
      <c r="D21" s="65"/>
      <c r="E21" s="65"/>
      <c r="F21" s="65"/>
      <c r="G21" s="67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</row>
    <row r="22" spans="1:29" x14ac:dyDescent="0.3">
      <c r="A22" s="68"/>
      <c r="B22" s="103" t="s">
        <v>116</v>
      </c>
      <c r="C22" s="77"/>
      <c r="D22" s="77"/>
      <c r="E22" s="77"/>
      <c r="F22" s="78"/>
      <c r="G22" s="68"/>
      <c r="H22" s="103" t="s">
        <v>116</v>
      </c>
      <c r="I22" s="77"/>
      <c r="J22" s="77"/>
      <c r="K22" s="77"/>
      <c r="L22" s="78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</row>
    <row r="23" spans="1:29" x14ac:dyDescent="0.3">
      <c r="A23" s="69"/>
      <c r="B23" s="70" t="s">
        <v>117</v>
      </c>
      <c r="C23" s="100" t="s">
        <v>19</v>
      </c>
      <c r="D23" s="77"/>
      <c r="E23" s="78"/>
      <c r="F23" s="107" t="s">
        <v>12</v>
      </c>
      <c r="G23" s="69"/>
      <c r="H23" s="70" t="s">
        <v>117</v>
      </c>
      <c r="I23" s="100"/>
      <c r="J23" s="77"/>
      <c r="K23" s="78"/>
      <c r="L23" s="107" t="s">
        <v>12</v>
      </c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</row>
    <row r="24" spans="1:29" x14ac:dyDescent="0.3">
      <c r="A24" s="69"/>
      <c r="B24" s="70" t="s">
        <v>118</v>
      </c>
      <c r="C24" s="100" t="s">
        <v>31</v>
      </c>
      <c r="D24" s="77"/>
      <c r="E24" s="78"/>
      <c r="F24" s="81"/>
      <c r="G24" s="69"/>
      <c r="H24" s="70" t="s">
        <v>118</v>
      </c>
      <c r="I24" s="100"/>
      <c r="J24" s="77"/>
      <c r="K24" s="78"/>
      <c r="L24" s="81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</row>
    <row r="25" spans="1:29" x14ac:dyDescent="0.3">
      <c r="A25" s="71"/>
      <c r="B25" s="101" t="s">
        <v>119</v>
      </c>
      <c r="C25" s="78"/>
      <c r="D25" s="108"/>
      <c r="E25" s="77"/>
      <c r="F25" s="78"/>
      <c r="G25" s="71"/>
      <c r="H25" s="101" t="s">
        <v>119</v>
      </c>
      <c r="I25" s="78"/>
      <c r="J25" s="100"/>
      <c r="K25" s="77"/>
      <c r="L25" s="78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</row>
    <row r="26" spans="1:29" x14ac:dyDescent="0.3">
      <c r="A26" s="67"/>
      <c r="B26" s="65"/>
      <c r="C26" s="65"/>
      <c r="D26" s="65"/>
      <c r="E26" s="65"/>
      <c r="F26" s="65"/>
      <c r="G26" s="67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</row>
    <row r="27" spans="1:29" x14ac:dyDescent="0.3">
      <c r="A27" s="67"/>
      <c r="B27" s="103" t="s">
        <v>120</v>
      </c>
      <c r="C27" s="77"/>
      <c r="D27" s="77"/>
      <c r="E27" s="77"/>
      <c r="F27" s="78"/>
      <c r="G27" s="67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</row>
    <row r="28" spans="1:29" x14ac:dyDescent="0.3">
      <c r="A28" s="67"/>
      <c r="B28" s="70" t="s">
        <v>121</v>
      </c>
      <c r="C28" s="109" t="s">
        <v>38</v>
      </c>
      <c r="D28" s="96"/>
      <c r="E28" s="96"/>
      <c r="F28" s="107" t="s">
        <v>12</v>
      </c>
      <c r="G28" s="67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</row>
    <row r="29" spans="1:29" x14ac:dyDescent="0.3">
      <c r="A29" s="67"/>
      <c r="B29" s="70" t="s">
        <v>122</v>
      </c>
      <c r="C29" s="100" t="s">
        <v>39</v>
      </c>
      <c r="D29" s="77"/>
      <c r="E29" s="78"/>
      <c r="F29" s="81"/>
      <c r="G29" s="67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</row>
    <row r="30" spans="1:29" x14ac:dyDescent="0.3">
      <c r="A30" s="67"/>
      <c r="B30" s="101" t="s">
        <v>123</v>
      </c>
      <c r="C30" s="78"/>
      <c r="D30" s="108"/>
      <c r="E30" s="77"/>
      <c r="F30" s="78"/>
      <c r="G30" s="67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</row>
    <row r="31" spans="1:29" x14ac:dyDescent="0.3">
      <c r="A31" s="67"/>
      <c r="B31" s="65"/>
      <c r="C31" s="65"/>
      <c r="D31" s="65"/>
      <c r="E31" s="65"/>
      <c r="F31" s="65"/>
      <c r="G31" s="67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</row>
    <row r="32" spans="1:29" x14ac:dyDescent="0.3">
      <c r="A32" s="67"/>
      <c r="B32" s="65"/>
      <c r="C32" s="65"/>
      <c r="D32" s="65"/>
      <c r="E32" s="65"/>
      <c r="F32" s="65"/>
      <c r="G32" s="67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</row>
    <row r="33" spans="1:29" x14ac:dyDescent="0.3">
      <c r="A33" s="67"/>
      <c r="B33" s="103" t="s">
        <v>124</v>
      </c>
      <c r="C33" s="77"/>
      <c r="D33" s="77"/>
      <c r="E33" s="77"/>
      <c r="F33" s="78"/>
      <c r="G33" s="67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</row>
    <row r="34" spans="1:29" x14ac:dyDescent="0.3">
      <c r="A34" s="67"/>
      <c r="B34" s="70" t="s">
        <v>125</v>
      </c>
      <c r="C34" s="100" t="s">
        <v>35</v>
      </c>
      <c r="D34" s="77"/>
      <c r="E34" s="78"/>
      <c r="F34" s="107" t="s">
        <v>12</v>
      </c>
      <c r="G34" s="67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</row>
    <row r="35" spans="1:29" x14ac:dyDescent="0.3">
      <c r="A35" s="67"/>
      <c r="B35" s="70" t="s">
        <v>126</v>
      </c>
      <c r="C35" s="100" t="s">
        <v>36</v>
      </c>
      <c r="D35" s="77"/>
      <c r="E35" s="78"/>
      <c r="F35" s="81"/>
      <c r="G35" s="67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</row>
    <row r="36" spans="1:29" x14ac:dyDescent="0.3">
      <c r="A36" s="67"/>
      <c r="B36" s="101" t="s">
        <v>127</v>
      </c>
      <c r="C36" s="78"/>
      <c r="D36" s="108"/>
      <c r="E36" s="77"/>
      <c r="F36" s="78"/>
      <c r="G36" s="67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</row>
    <row r="37" spans="1:29" x14ac:dyDescent="0.3">
      <c r="A37" s="67"/>
      <c r="B37" s="65"/>
      <c r="C37" s="65"/>
      <c r="D37" s="65"/>
      <c r="E37" s="65"/>
      <c r="F37" s="65"/>
      <c r="G37" s="67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</row>
    <row r="38" spans="1:29" x14ac:dyDescent="0.3">
      <c r="A38" s="67"/>
      <c r="B38" s="65"/>
      <c r="C38" s="65"/>
      <c r="D38" s="65"/>
      <c r="E38" s="65"/>
      <c r="F38" s="65"/>
      <c r="G38" s="67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</row>
    <row r="39" spans="1:29" x14ac:dyDescent="0.3">
      <c r="A39" s="67"/>
      <c r="B39" s="103" t="s">
        <v>128</v>
      </c>
      <c r="C39" s="77"/>
      <c r="D39" s="77"/>
      <c r="E39" s="77"/>
      <c r="F39" s="78"/>
      <c r="G39" s="67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</row>
    <row r="40" spans="1:29" x14ac:dyDescent="0.3">
      <c r="A40" s="67"/>
      <c r="B40" s="70" t="s">
        <v>129</v>
      </c>
      <c r="C40" s="100" t="s">
        <v>55</v>
      </c>
      <c r="D40" s="77"/>
      <c r="E40" s="78"/>
      <c r="F40" s="107" t="s">
        <v>12</v>
      </c>
      <c r="G40" s="67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</row>
    <row r="41" spans="1:29" x14ac:dyDescent="0.3">
      <c r="A41" s="67"/>
      <c r="B41" s="70" t="s">
        <v>130</v>
      </c>
      <c r="C41" s="100" t="s">
        <v>49</v>
      </c>
      <c r="D41" s="77"/>
      <c r="E41" s="78"/>
      <c r="F41" s="81"/>
      <c r="G41" s="67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</row>
    <row r="42" spans="1:29" x14ac:dyDescent="0.3">
      <c r="A42" s="67"/>
      <c r="B42" s="101" t="s">
        <v>131</v>
      </c>
      <c r="C42" s="78"/>
      <c r="D42" s="108"/>
      <c r="E42" s="77"/>
      <c r="F42" s="78"/>
      <c r="G42" s="67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</row>
    <row r="43" spans="1:29" x14ac:dyDescent="0.3">
      <c r="A43" s="67"/>
      <c r="B43" s="65"/>
      <c r="C43" s="65"/>
      <c r="D43" s="65"/>
      <c r="E43" s="65"/>
      <c r="F43" s="65"/>
      <c r="G43" s="67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</row>
    <row r="44" spans="1:29" x14ac:dyDescent="0.3">
      <c r="A44" s="67"/>
      <c r="B44" s="65"/>
      <c r="C44" s="65"/>
      <c r="D44" s="65"/>
      <c r="E44" s="65"/>
      <c r="F44" s="65"/>
      <c r="G44" s="67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</row>
    <row r="45" spans="1:29" x14ac:dyDescent="0.3">
      <c r="A45" s="67"/>
      <c r="B45" s="103" t="s">
        <v>132</v>
      </c>
      <c r="C45" s="77"/>
      <c r="D45" s="77"/>
      <c r="E45" s="77"/>
      <c r="F45" s="78"/>
      <c r="G45" s="67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</row>
    <row r="46" spans="1:29" x14ac:dyDescent="0.3">
      <c r="A46" s="67"/>
      <c r="B46" s="70" t="s">
        <v>133</v>
      </c>
      <c r="C46" s="100" t="s">
        <v>63</v>
      </c>
      <c r="D46" s="77"/>
      <c r="E46" s="78"/>
      <c r="F46" s="107" t="s">
        <v>12</v>
      </c>
      <c r="G46" s="67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</row>
    <row r="47" spans="1:29" x14ac:dyDescent="0.3">
      <c r="A47" s="67"/>
      <c r="B47" s="70" t="s">
        <v>134</v>
      </c>
      <c r="C47" s="100" t="s">
        <v>61</v>
      </c>
      <c r="D47" s="77"/>
      <c r="E47" s="78"/>
      <c r="F47" s="81"/>
      <c r="G47" s="67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</row>
    <row r="48" spans="1:29" x14ac:dyDescent="0.3">
      <c r="A48" s="67"/>
      <c r="B48" s="101" t="s">
        <v>135</v>
      </c>
      <c r="C48" s="78"/>
      <c r="D48" s="108"/>
      <c r="E48" s="77"/>
      <c r="F48" s="78"/>
      <c r="G48" s="67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</row>
    <row r="49" spans="1:29" x14ac:dyDescent="0.3">
      <c r="A49" s="67"/>
      <c r="B49" s="75"/>
      <c r="C49" s="75"/>
      <c r="D49" s="75"/>
      <c r="E49" s="75"/>
      <c r="F49" s="75"/>
      <c r="G49" s="67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</row>
  </sheetData>
  <mergeCells count="102">
    <mergeCell ref="B2:F2"/>
    <mergeCell ref="B4:F4"/>
    <mergeCell ref="B1:AB1"/>
    <mergeCell ref="D13:F13"/>
    <mergeCell ref="B16:F16"/>
    <mergeCell ref="C17:E17"/>
    <mergeCell ref="F17:F18"/>
    <mergeCell ref="B10:F10"/>
    <mergeCell ref="C11:E11"/>
    <mergeCell ref="B7:C7"/>
    <mergeCell ref="D7:F7"/>
    <mergeCell ref="F11:F12"/>
    <mergeCell ref="C12:E12"/>
    <mergeCell ref="B13:C13"/>
    <mergeCell ref="T13:U13"/>
    <mergeCell ref="U14:V14"/>
    <mergeCell ref="N14:R14"/>
    <mergeCell ref="O15:Q15"/>
    <mergeCell ref="R15:R16"/>
    <mergeCell ref="C5:E5"/>
    <mergeCell ref="F5:F6"/>
    <mergeCell ref="C6:E6"/>
    <mergeCell ref="J7:L7"/>
    <mergeCell ref="H10:L10"/>
    <mergeCell ref="I11:K11"/>
    <mergeCell ref="L11:L12"/>
    <mergeCell ref="I12:K12"/>
    <mergeCell ref="H13:I13"/>
    <mergeCell ref="J13:L13"/>
    <mergeCell ref="Y12:AB13"/>
    <mergeCell ref="W8:W9"/>
    <mergeCell ref="X8:X9"/>
    <mergeCell ref="W14:W15"/>
    <mergeCell ref="U15:V15"/>
    <mergeCell ref="T16:U16"/>
    <mergeCell ref="V16:W16"/>
    <mergeCell ref="U9:V9"/>
    <mergeCell ref="I5:K5"/>
    <mergeCell ref="C24:E24"/>
    <mergeCell ref="B33:F33"/>
    <mergeCell ref="C34:E34"/>
    <mergeCell ref="F34:F35"/>
    <mergeCell ref="C35:E35"/>
    <mergeCell ref="N17:O17"/>
    <mergeCell ref="P17:R17"/>
    <mergeCell ref="H16:L16"/>
    <mergeCell ref="I17:K17"/>
    <mergeCell ref="L17:L18"/>
    <mergeCell ref="I18:K18"/>
    <mergeCell ref="O16:Q16"/>
    <mergeCell ref="B48:C48"/>
    <mergeCell ref="D48:F48"/>
    <mergeCell ref="B42:C42"/>
    <mergeCell ref="D42:F42"/>
    <mergeCell ref="B45:F45"/>
    <mergeCell ref="F46:F47"/>
    <mergeCell ref="D36:F36"/>
    <mergeCell ref="B36:C36"/>
    <mergeCell ref="H25:I25"/>
    <mergeCell ref="B25:C25"/>
    <mergeCell ref="D25:F25"/>
    <mergeCell ref="C46:E46"/>
    <mergeCell ref="C47:E47"/>
    <mergeCell ref="C28:E28"/>
    <mergeCell ref="F28:F29"/>
    <mergeCell ref="C29:E29"/>
    <mergeCell ref="B27:F27"/>
    <mergeCell ref="B30:C30"/>
    <mergeCell ref="D30:F30"/>
    <mergeCell ref="H2:L2"/>
    <mergeCell ref="N2:R2"/>
    <mergeCell ref="T2:U2"/>
    <mergeCell ref="X2:AB2"/>
    <mergeCell ref="L5:L6"/>
    <mergeCell ref="O5:Q5"/>
    <mergeCell ref="R5:R6"/>
    <mergeCell ref="C41:E41"/>
    <mergeCell ref="B39:F39"/>
    <mergeCell ref="C40:E40"/>
    <mergeCell ref="F40:F41"/>
    <mergeCell ref="H19:I19"/>
    <mergeCell ref="J19:L19"/>
    <mergeCell ref="H22:L22"/>
    <mergeCell ref="I23:K23"/>
    <mergeCell ref="L23:L24"/>
    <mergeCell ref="I24:K24"/>
    <mergeCell ref="J25:L25"/>
    <mergeCell ref="C18:E18"/>
    <mergeCell ref="B19:C19"/>
    <mergeCell ref="D19:F19"/>
    <mergeCell ref="B22:F22"/>
    <mergeCell ref="C23:E23"/>
    <mergeCell ref="F23:F24"/>
    <mergeCell ref="I6:K6"/>
    <mergeCell ref="H7:I7"/>
    <mergeCell ref="O6:Q6"/>
    <mergeCell ref="N7:O7"/>
    <mergeCell ref="P7:R7"/>
    <mergeCell ref="T7:U7"/>
    <mergeCell ref="U8:V8"/>
    <mergeCell ref="H4:L4"/>
    <mergeCell ref="N4:R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1000"/>
  <sheetViews>
    <sheetView showGridLines="0" workbookViewId="0">
      <selection activeCell="C17" sqref="C17"/>
    </sheetView>
  </sheetViews>
  <sheetFormatPr baseColWidth="10" defaultColWidth="14.44140625" defaultRowHeight="15" customHeight="1" x14ac:dyDescent="0.3"/>
  <cols>
    <col min="1" max="1" width="2" customWidth="1"/>
    <col min="2" max="2" width="27.6640625" customWidth="1"/>
    <col min="3" max="3" width="22" customWidth="1"/>
    <col min="4" max="4" width="5" customWidth="1"/>
    <col min="5" max="5" width="22" customWidth="1"/>
    <col min="6" max="7" width="7" customWidth="1"/>
    <col min="8" max="8" width="3.5546875" customWidth="1"/>
    <col min="9" max="9" width="3.6640625" customWidth="1"/>
    <col min="10" max="10" width="3.88671875" customWidth="1"/>
    <col min="11" max="11" width="4.44140625" customWidth="1"/>
    <col min="12" max="12" width="14.44140625" customWidth="1"/>
    <col min="13" max="13" width="11.88671875" customWidth="1"/>
    <col min="14" max="14" width="5.88671875" customWidth="1"/>
    <col min="15" max="15" width="15.88671875" customWidth="1"/>
    <col min="16" max="25" width="8.6640625" customWidth="1"/>
  </cols>
  <sheetData>
    <row r="1" spans="2:15" ht="27.75" customHeight="1" x14ac:dyDescent="0.3">
      <c r="B1" s="79" t="s">
        <v>2</v>
      </c>
      <c r="C1" s="77"/>
      <c r="D1" s="77"/>
      <c r="E1" s="77"/>
      <c r="F1" s="77"/>
      <c r="G1" s="78"/>
    </row>
    <row r="2" spans="2:15" ht="19.5" customHeight="1" x14ac:dyDescent="0.3">
      <c r="B2" s="2" t="s">
        <v>4</v>
      </c>
      <c r="C2" s="2" t="s">
        <v>6</v>
      </c>
      <c r="D2" s="2"/>
      <c r="E2" s="2" t="s">
        <v>7</v>
      </c>
      <c r="F2" s="2" t="s">
        <v>8</v>
      </c>
      <c r="G2" s="2" t="s">
        <v>9</v>
      </c>
    </row>
    <row r="3" spans="2:15" ht="21.75" customHeight="1" x14ac:dyDescent="0.3">
      <c r="B3" s="80" t="s">
        <v>10</v>
      </c>
      <c r="C3" s="4" t="s">
        <v>18</v>
      </c>
      <c r="D3" s="6" t="s">
        <v>12</v>
      </c>
      <c r="E3" s="4" t="s">
        <v>20</v>
      </c>
      <c r="F3" s="13">
        <v>0</v>
      </c>
      <c r="G3" s="13">
        <v>6</v>
      </c>
    </row>
    <row r="4" spans="2:15" ht="21.75" customHeight="1" x14ac:dyDescent="0.3">
      <c r="B4" s="81"/>
      <c r="C4" s="4" t="s">
        <v>23</v>
      </c>
      <c r="D4" s="6" t="s">
        <v>12</v>
      </c>
      <c r="E4" s="4" t="s">
        <v>25</v>
      </c>
      <c r="F4" s="13">
        <v>0</v>
      </c>
      <c r="G4" s="13">
        <v>6</v>
      </c>
    </row>
    <row r="5" spans="2:15" ht="4.5" customHeight="1" x14ac:dyDescent="0.3">
      <c r="B5" s="11"/>
      <c r="C5" s="11"/>
      <c r="D5" s="11"/>
      <c r="E5" s="11"/>
      <c r="F5" s="11"/>
      <c r="G5" s="11"/>
      <c r="H5" s="11"/>
    </row>
    <row r="6" spans="2:15" ht="21.75" customHeight="1" x14ac:dyDescent="0.3">
      <c r="B6" s="80" t="s">
        <v>24</v>
      </c>
      <c r="C6" s="14" t="s">
        <v>18</v>
      </c>
      <c r="D6" s="16" t="s">
        <v>12</v>
      </c>
      <c r="E6" s="14" t="s">
        <v>25</v>
      </c>
      <c r="F6" s="13">
        <v>0</v>
      </c>
      <c r="G6" s="13">
        <v>6</v>
      </c>
    </row>
    <row r="7" spans="2:15" ht="21.75" customHeight="1" x14ac:dyDescent="0.3">
      <c r="B7" s="81"/>
      <c r="C7" s="14" t="s">
        <v>20</v>
      </c>
      <c r="D7" s="16" t="s">
        <v>12</v>
      </c>
      <c r="E7" s="14" t="s">
        <v>23</v>
      </c>
      <c r="F7" s="13">
        <v>3</v>
      </c>
      <c r="G7" s="13">
        <v>3</v>
      </c>
    </row>
    <row r="8" spans="2:15" ht="4.5" customHeight="1" x14ac:dyDescent="0.3">
      <c r="B8" s="11"/>
      <c r="C8" s="11"/>
      <c r="D8" s="11"/>
      <c r="E8" s="11"/>
      <c r="F8" s="11"/>
      <c r="G8" s="11"/>
      <c r="H8" s="11"/>
    </row>
    <row r="9" spans="2:15" ht="21.75" customHeight="1" x14ac:dyDescent="0.3">
      <c r="B9" s="80" t="s">
        <v>29</v>
      </c>
      <c r="C9" s="4" t="s">
        <v>18</v>
      </c>
      <c r="D9" s="6" t="s">
        <v>12</v>
      </c>
      <c r="E9" s="4" t="s">
        <v>23</v>
      </c>
      <c r="F9" s="13">
        <v>0</v>
      </c>
      <c r="G9" s="13">
        <v>6</v>
      </c>
    </row>
    <row r="10" spans="2:15" ht="21.75" customHeight="1" x14ac:dyDescent="0.3">
      <c r="B10" s="81"/>
      <c r="C10" s="4" t="s">
        <v>25</v>
      </c>
      <c r="D10" s="6" t="s">
        <v>12</v>
      </c>
      <c r="E10" s="4" t="s">
        <v>20</v>
      </c>
      <c r="F10" s="13">
        <v>6</v>
      </c>
      <c r="G10" s="13">
        <v>0</v>
      </c>
    </row>
    <row r="11" spans="2:15" ht="4.5" customHeight="1" x14ac:dyDescent="0.3">
      <c r="B11" s="11"/>
      <c r="C11" s="11"/>
      <c r="D11" s="11"/>
      <c r="E11" s="11"/>
      <c r="F11" s="11"/>
      <c r="G11" s="11"/>
      <c r="H11" s="11"/>
    </row>
    <row r="13" spans="2:15" ht="24" customHeight="1" x14ac:dyDescent="0.3">
      <c r="B13" s="82" t="s">
        <v>37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8"/>
    </row>
    <row r="14" spans="2:15" ht="19.5" customHeight="1" x14ac:dyDescent="0.3">
      <c r="B14" s="2" t="s">
        <v>46</v>
      </c>
      <c r="C14" s="2" t="s">
        <v>47</v>
      </c>
      <c r="D14" s="2" t="s">
        <v>48</v>
      </c>
      <c r="E14" s="2" t="s">
        <v>50</v>
      </c>
      <c r="F14" s="2" t="s">
        <v>51</v>
      </c>
      <c r="G14" s="2" t="s">
        <v>52</v>
      </c>
      <c r="H14" s="2" t="s">
        <v>53</v>
      </c>
      <c r="I14" s="2" t="s">
        <v>54</v>
      </c>
      <c r="J14" s="2" t="s">
        <v>65</v>
      </c>
      <c r="K14" s="2" t="s">
        <v>58</v>
      </c>
      <c r="L14" s="2" t="s">
        <v>60</v>
      </c>
      <c r="M14" s="2" t="s">
        <v>62</v>
      </c>
      <c r="N14" s="2" t="s">
        <v>64</v>
      </c>
    </row>
    <row r="15" spans="2:15" ht="21.75" customHeight="1" x14ac:dyDescent="0.3">
      <c r="B15" s="28">
        <v>1</v>
      </c>
      <c r="C15" s="29" t="s">
        <v>18</v>
      </c>
      <c r="D15" s="30">
        <f>COUNTA(F3,F6,F9)</f>
        <v>3</v>
      </c>
      <c r="E15" s="30">
        <f>IF(F3&gt;G3,1,0)+IF(F6&gt;G6,1,0)+IF(F9&gt;G9,1,0)</f>
        <v>0</v>
      </c>
      <c r="F15" s="30">
        <f>IF(AND(F3=G3,F3&lt;&gt;""),1,0)+IF(AND(F6=G6,F6&lt;&gt;""),1,0)+IF(AND(F9=G9,F9&lt;&gt;""),1,0)</f>
        <v>0</v>
      </c>
      <c r="G15" s="30">
        <f>IF(F3&lt;G3,1,0)+IF(F6&lt;G6,1,0)+IF(F9&lt;G9,1,0)</f>
        <v>3</v>
      </c>
      <c r="H15" s="30">
        <f t="shared" ref="H15:I15" si="0">F3+F6+F9</f>
        <v>0</v>
      </c>
      <c r="I15" s="30">
        <f t="shared" si="0"/>
        <v>18</v>
      </c>
      <c r="J15" s="30">
        <f t="shared" ref="J15:J18" si="1">H15-I15</f>
        <v>-18</v>
      </c>
      <c r="K15" s="30">
        <f t="shared" ref="K15:K18" si="2">H15</f>
        <v>0</v>
      </c>
      <c r="L15" s="31">
        <v>0</v>
      </c>
      <c r="M15" s="35">
        <f t="shared" ref="M15:M18" si="3">K15*L15</f>
        <v>0</v>
      </c>
      <c r="N15" s="35">
        <f>RANK(M15,M15:M18,0)</f>
        <v>3</v>
      </c>
      <c r="O15" s="33" t="s">
        <v>66</v>
      </c>
    </row>
    <row r="16" spans="2:15" ht="21.75" customHeight="1" x14ac:dyDescent="0.3">
      <c r="B16" s="28">
        <v>2</v>
      </c>
      <c r="C16" s="29" t="s">
        <v>23</v>
      </c>
      <c r="D16" s="30">
        <f>COUNTA(F4,G7,G9)</f>
        <v>3</v>
      </c>
      <c r="E16" s="30">
        <f>IF(F4&gt;G4,1,0)+IF(G7&gt;F7,1,0)+IF(G9&gt;F9,1,0)</f>
        <v>1</v>
      </c>
      <c r="F16" s="30">
        <f>IF(AND(F4=G4,F4&lt;&gt;""),1,0)+IF(AND(G7=F7,G7&lt;&gt;""),1,0)+IF(AND(G9=F9,G9&lt;&gt;""),1,0)</f>
        <v>1</v>
      </c>
      <c r="G16" s="30">
        <f>IF(F4&lt;G4,1,0)+IF(G7&lt;F7,1,0)+IF(G9&lt;F9,1,0)</f>
        <v>1</v>
      </c>
      <c r="H16" s="30">
        <f>F4+G7+G9</f>
        <v>9</v>
      </c>
      <c r="I16" s="30">
        <f>G4+F7+F9</f>
        <v>9</v>
      </c>
      <c r="J16" s="30">
        <f t="shared" si="1"/>
        <v>0</v>
      </c>
      <c r="K16" s="30">
        <f t="shared" si="2"/>
        <v>9</v>
      </c>
      <c r="L16" s="31">
        <v>0</v>
      </c>
      <c r="M16" s="35">
        <f t="shared" si="3"/>
        <v>0</v>
      </c>
      <c r="N16" s="35">
        <f>RANK(M16,M15:M18,0)</f>
        <v>3</v>
      </c>
      <c r="O16" s="33" t="s">
        <v>66</v>
      </c>
    </row>
    <row r="17" spans="2:15" ht="21.75" customHeight="1" x14ac:dyDescent="0.3">
      <c r="B17" s="36">
        <v>3</v>
      </c>
      <c r="C17" s="38" t="s">
        <v>25</v>
      </c>
      <c r="D17" s="40">
        <f>COUNTA(F10,G4,G6)</f>
        <v>3</v>
      </c>
      <c r="E17" s="40">
        <f>IF(F10&gt;G10,1,0)+IF(G4&gt;F4,1,0)+IF(G6&gt;F6,1,0)</f>
        <v>3</v>
      </c>
      <c r="F17" s="40">
        <f>IF(AND(F10=G10,F10&lt;&gt;""),1,0)+IF(AND(G4=F4,G4&lt;&gt;""),1,0)+IF(AND(G6=F6,G6&lt;&gt;""),1,0)</f>
        <v>0</v>
      </c>
      <c r="G17" s="40">
        <f>IF(F10&lt;G10,1,0)+IF(G4&lt;F4,1,0)+IF(G6&lt;F6,1,0)</f>
        <v>0</v>
      </c>
      <c r="H17" s="40">
        <f>F10+G4+G6</f>
        <v>18</v>
      </c>
      <c r="I17" s="40">
        <f>G10+F4+F6</f>
        <v>0</v>
      </c>
      <c r="J17" s="40">
        <f t="shared" si="1"/>
        <v>18</v>
      </c>
      <c r="K17" s="40">
        <f t="shared" si="2"/>
        <v>18</v>
      </c>
      <c r="L17" s="41">
        <v>0.25</v>
      </c>
      <c r="M17" s="45">
        <f t="shared" si="3"/>
        <v>4.5</v>
      </c>
      <c r="N17" s="45">
        <f>RANK(M17,M15:M18,0)</f>
        <v>2</v>
      </c>
      <c r="O17" s="1" t="s">
        <v>68</v>
      </c>
    </row>
    <row r="18" spans="2:15" ht="21.75" customHeight="1" x14ac:dyDescent="0.3">
      <c r="B18" s="36">
        <v>4</v>
      </c>
      <c r="C18" s="38" t="s">
        <v>20</v>
      </c>
      <c r="D18" s="40">
        <f>COUNTA(F7,G3,G10)</f>
        <v>3</v>
      </c>
      <c r="E18" s="40">
        <f>IF(F7&gt;G7,1,0)+IF(G3&gt;F3,1,0)+IF(G10&gt;F10,1,0)</f>
        <v>1</v>
      </c>
      <c r="F18" s="40">
        <f>IF(AND(F7=G7,F7&lt;&gt;""),1,0)+IF(AND(G3=F3,G3&lt;&gt;""),1,0)+IF(AND(G10=F10,G10&lt;&gt;""),1,0)</f>
        <v>1</v>
      </c>
      <c r="G18" s="40">
        <f>IF(F7&lt;G7,1,0)+IF(G3&lt;F3,1,0)+IF(G10&lt;F10,1,0)</f>
        <v>1</v>
      </c>
      <c r="H18" s="40">
        <f>F7+G3+G10</f>
        <v>9</v>
      </c>
      <c r="I18" s="40">
        <f>G7+F3+F10</f>
        <v>9</v>
      </c>
      <c r="J18" s="40">
        <f t="shared" si="1"/>
        <v>0</v>
      </c>
      <c r="K18" s="40">
        <f t="shared" si="2"/>
        <v>9</v>
      </c>
      <c r="L18" s="41">
        <v>1</v>
      </c>
      <c r="M18" s="45">
        <f t="shared" si="3"/>
        <v>9</v>
      </c>
      <c r="N18" s="45">
        <f>RANK(M18,M15:M18,0)</f>
        <v>1</v>
      </c>
      <c r="O18" s="1" t="s">
        <v>68</v>
      </c>
    </row>
    <row r="20" spans="2:15" ht="24" customHeight="1" x14ac:dyDescent="0.3">
      <c r="L20" s="46"/>
      <c r="M20" s="46"/>
      <c r="N20" s="46"/>
    </row>
    <row r="21" spans="2:15" ht="15.75" customHeight="1" x14ac:dyDescent="0.3"/>
    <row r="22" spans="2:15" ht="15.75" customHeight="1" x14ac:dyDescent="0.3"/>
    <row r="23" spans="2:15" ht="15.75" customHeight="1" x14ac:dyDescent="0.3"/>
    <row r="24" spans="2:15" ht="15.75" customHeight="1" x14ac:dyDescent="0.3"/>
    <row r="25" spans="2:15" ht="15.75" customHeight="1" x14ac:dyDescent="0.3"/>
    <row r="26" spans="2:15" ht="15.75" customHeight="1" x14ac:dyDescent="0.3"/>
    <row r="27" spans="2:15" ht="15.75" customHeight="1" x14ac:dyDescent="0.3"/>
    <row r="28" spans="2:15" ht="15.75" customHeight="1" x14ac:dyDescent="0.3"/>
    <row r="29" spans="2:15" ht="15.75" customHeight="1" x14ac:dyDescent="0.3"/>
    <row r="30" spans="2:15" ht="15.75" customHeight="1" x14ac:dyDescent="0.3"/>
    <row r="31" spans="2:15" ht="15.75" customHeight="1" x14ac:dyDescent="0.3"/>
    <row r="32" spans="2:1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5">
    <mergeCell ref="B1:G1"/>
    <mergeCell ref="B3:B4"/>
    <mergeCell ref="B6:B7"/>
    <mergeCell ref="B9:B10"/>
    <mergeCell ref="B13:N13"/>
  </mergeCells>
  <printOptions horizontalCentered="1"/>
  <pageMargins left="0.5" right="0.5" top="0.6" bottom="0.6" header="0" footer="0"/>
  <pageSetup paperSize="9" fitToHeight="0" orientation="portrait"/>
  <headerFooter>
    <oddHeader>&amp;CSumo 800g — Grupo 1</oddHeader>
    <oddFooter>&amp;CPágina &amp;P de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1000"/>
  <sheetViews>
    <sheetView showGridLines="0" workbookViewId="0">
      <selection activeCell="C17" sqref="C17"/>
    </sheetView>
  </sheetViews>
  <sheetFormatPr baseColWidth="10" defaultColWidth="14.44140625" defaultRowHeight="15" customHeight="1" x14ac:dyDescent="0.3"/>
  <cols>
    <col min="1" max="1" width="2" customWidth="1"/>
    <col min="2" max="2" width="6" customWidth="1"/>
    <col min="3" max="3" width="22" customWidth="1"/>
    <col min="4" max="4" width="5" customWidth="1"/>
    <col min="5" max="5" width="22" customWidth="1"/>
    <col min="6" max="7" width="7" customWidth="1"/>
    <col min="8" max="8" width="3.5546875" customWidth="1"/>
    <col min="9" max="10" width="3.6640625" customWidth="1"/>
    <col min="11" max="11" width="4.44140625" customWidth="1"/>
    <col min="12" max="12" width="14.44140625" customWidth="1"/>
    <col min="13" max="13" width="11.88671875" customWidth="1"/>
    <col min="14" max="14" width="5.88671875" customWidth="1"/>
    <col min="15" max="15" width="25.44140625" customWidth="1"/>
    <col min="16" max="25" width="8.6640625" customWidth="1"/>
  </cols>
  <sheetData>
    <row r="1" spans="2:15" ht="27.75" customHeight="1" x14ac:dyDescent="0.3">
      <c r="B1" s="79" t="s">
        <v>3</v>
      </c>
      <c r="C1" s="77"/>
      <c r="D1" s="77"/>
      <c r="E1" s="77"/>
      <c r="F1" s="77"/>
      <c r="G1" s="78"/>
    </row>
    <row r="2" spans="2:15" ht="19.5" customHeight="1" x14ac:dyDescent="0.3">
      <c r="B2" s="3" t="s">
        <v>4</v>
      </c>
      <c r="C2" s="3" t="s">
        <v>6</v>
      </c>
      <c r="D2" s="3"/>
      <c r="E2" s="3" t="s">
        <v>7</v>
      </c>
      <c r="F2" s="3" t="s">
        <v>8</v>
      </c>
      <c r="G2" s="3" t="s">
        <v>9</v>
      </c>
    </row>
    <row r="3" spans="2:15" ht="21.75" customHeight="1" x14ac:dyDescent="0.3">
      <c r="B3" s="83" t="s">
        <v>10</v>
      </c>
      <c r="C3" s="4" t="s">
        <v>15</v>
      </c>
      <c r="D3" s="6" t="s">
        <v>12</v>
      </c>
      <c r="E3" s="4" t="s">
        <v>17</v>
      </c>
      <c r="F3" s="9">
        <v>0</v>
      </c>
      <c r="G3" s="9">
        <v>6</v>
      </c>
    </row>
    <row r="4" spans="2:15" ht="21.75" customHeight="1" x14ac:dyDescent="0.3">
      <c r="B4" s="81"/>
      <c r="C4" s="4" t="s">
        <v>21</v>
      </c>
      <c r="D4" s="6" t="s">
        <v>12</v>
      </c>
      <c r="E4" s="4" t="s">
        <v>22</v>
      </c>
      <c r="F4" s="9">
        <v>1</v>
      </c>
      <c r="G4" s="9">
        <v>4</v>
      </c>
    </row>
    <row r="5" spans="2:15" ht="4.5" customHeight="1" x14ac:dyDescent="0.3">
      <c r="B5" s="11"/>
      <c r="C5" s="11"/>
      <c r="D5" s="11"/>
      <c r="E5" s="11"/>
      <c r="F5" s="11"/>
      <c r="G5" s="11"/>
      <c r="H5" s="11"/>
    </row>
    <row r="6" spans="2:15" ht="21.75" customHeight="1" x14ac:dyDescent="0.3">
      <c r="B6" s="83" t="s">
        <v>24</v>
      </c>
      <c r="C6" s="14" t="s">
        <v>15</v>
      </c>
      <c r="D6" s="16" t="s">
        <v>12</v>
      </c>
      <c r="E6" s="14" t="s">
        <v>22</v>
      </c>
      <c r="F6" s="9">
        <v>3</v>
      </c>
      <c r="G6" s="9">
        <v>3</v>
      </c>
    </row>
    <row r="7" spans="2:15" ht="21.75" customHeight="1" x14ac:dyDescent="0.3">
      <c r="B7" s="81"/>
      <c r="C7" s="14" t="s">
        <v>17</v>
      </c>
      <c r="D7" s="16" t="s">
        <v>12</v>
      </c>
      <c r="E7" s="14" t="s">
        <v>21</v>
      </c>
      <c r="F7" s="9">
        <v>6</v>
      </c>
      <c r="G7" s="9">
        <v>0</v>
      </c>
    </row>
    <row r="8" spans="2:15" ht="4.5" customHeight="1" x14ac:dyDescent="0.3">
      <c r="B8" s="11"/>
      <c r="C8" s="11"/>
      <c r="D8" s="11"/>
      <c r="E8" s="11"/>
      <c r="F8" s="11"/>
      <c r="G8" s="11"/>
      <c r="H8" s="11"/>
    </row>
    <row r="9" spans="2:15" ht="21.75" customHeight="1" x14ac:dyDescent="0.3">
      <c r="B9" s="83" t="s">
        <v>29</v>
      </c>
      <c r="C9" s="4" t="s">
        <v>15</v>
      </c>
      <c r="D9" s="6" t="s">
        <v>12</v>
      </c>
      <c r="E9" s="4" t="s">
        <v>21</v>
      </c>
      <c r="F9" s="9">
        <v>6</v>
      </c>
      <c r="G9" s="9">
        <v>0</v>
      </c>
    </row>
    <row r="10" spans="2:15" ht="21.75" customHeight="1" x14ac:dyDescent="0.3">
      <c r="B10" s="81"/>
      <c r="C10" s="4" t="s">
        <v>22</v>
      </c>
      <c r="D10" s="6" t="s">
        <v>12</v>
      </c>
      <c r="E10" s="4" t="s">
        <v>17</v>
      </c>
      <c r="F10" s="9">
        <v>3</v>
      </c>
      <c r="G10" s="9">
        <v>3</v>
      </c>
    </row>
    <row r="11" spans="2:15" ht="4.5" customHeight="1" x14ac:dyDescent="0.3">
      <c r="B11" s="11"/>
      <c r="C11" s="11"/>
      <c r="D11" s="11"/>
      <c r="E11" s="11"/>
      <c r="F11" s="11"/>
      <c r="G11" s="11"/>
      <c r="H11" s="11"/>
    </row>
    <row r="13" spans="2:15" ht="24" customHeight="1" x14ac:dyDescent="0.3">
      <c r="B13" s="84" t="s">
        <v>37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8"/>
    </row>
    <row r="14" spans="2:15" ht="19.5" customHeight="1" x14ac:dyDescent="0.3">
      <c r="B14" s="3" t="s">
        <v>46</v>
      </c>
      <c r="C14" s="3" t="s">
        <v>47</v>
      </c>
      <c r="D14" s="3" t="s">
        <v>48</v>
      </c>
      <c r="E14" s="3" t="s">
        <v>50</v>
      </c>
      <c r="F14" s="3" t="s">
        <v>51</v>
      </c>
      <c r="G14" s="3" t="s">
        <v>52</v>
      </c>
      <c r="H14" s="3" t="s">
        <v>53</v>
      </c>
      <c r="I14" s="3" t="s">
        <v>54</v>
      </c>
      <c r="J14" s="3" t="s">
        <v>65</v>
      </c>
      <c r="K14" s="3" t="s">
        <v>58</v>
      </c>
      <c r="L14" s="3" t="s">
        <v>60</v>
      </c>
      <c r="M14" s="3" t="s">
        <v>62</v>
      </c>
      <c r="N14" s="3" t="s">
        <v>64</v>
      </c>
    </row>
    <row r="15" spans="2:15" ht="21.75" customHeight="1" x14ac:dyDescent="0.3">
      <c r="B15" s="28">
        <v>1</v>
      </c>
      <c r="C15" s="29" t="s">
        <v>15</v>
      </c>
      <c r="D15" s="30">
        <f>COUNTA(F3,F6,F9)</f>
        <v>3</v>
      </c>
      <c r="E15" s="30">
        <f>IF(F3&gt;G3,1,0)+IF(F6&gt;G6,1,0)+IF(F9&gt;G9,1,0)</f>
        <v>1</v>
      </c>
      <c r="F15" s="30">
        <f>IF(AND(F3=G3,F3&lt;&gt;""),1,0)+IF(AND(F6=G6,F6&lt;&gt;""),1,0)+IF(AND(F9=G9,F9&lt;&gt;""),1,0)</f>
        <v>1</v>
      </c>
      <c r="G15" s="30">
        <f>IF(F3&lt;G3,1,0)+IF(F6&lt;G6,1,0)+IF(F9&lt;G9,1,0)</f>
        <v>1</v>
      </c>
      <c r="H15" s="30">
        <f t="shared" ref="H15:I15" si="0">F3+F6+F9</f>
        <v>9</v>
      </c>
      <c r="I15" s="30">
        <f t="shared" si="0"/>
        <v>9</v>
      </c>
      <c r="J15" s="30">
        <f t="shared" ref="J15:J18" si="1">H15-I15</f>
        <v>0</v>
      </c>
      <c r="K15" s="30">
        <f t="shared" ref="K15:K18" si="2">H15</f>
        <v>9</v>
      </c>
      <c r="L15" s="31">
        <v>0</v>
      </c>
      <c r="M15" s="34">
        <f t="shared" ref="M15:M18" si="3">K15*L15</f>
        <v>0</v>
      </c>
      <c r="N15" s="34">
        <f>RANK(M15,M15:M18,0)</f>
        <v>3</v>
      </c>
      <c r="O15" s="33" t="s">
        <v>66</v>
      </c>
    </row>
    <row r="16" spans="2:15" ht="21.75" customHeight="1" x14ac:dyDescent="0.3">
      <c r="B16" s="28">
        <v>2</v>
      </c>
      <c r="C16" s="29" t="s">
        <v>21</v>
      </c>
      <c r="D16" s="30">
        <f>COUNTA(F4,G7,G9)</f>
        <v>3</v>
      </c>
      <c r="E16" s="30">
        <f>IF(F4&gt;G4,1,0)+IF(G7&gt;F7,1,0)+IF(G9&gt;F9,1,0)</f>
        <v>0</v>
      </c>
      <c r="F16" s="30">
        <f>IF(AND(F4=G4,F4&lt;&gt;""),1,0)+IF(AND(G7=F7,G7&lt;&gt;""),1,0)+IF(AND(G9=F9,G9&lt;&gt;""),1,0)</f>
        <v>0</v>
      </c>
      <c r="G16" s="30">
        <f>IF(F4&lt;G4,1,0)+IF(G7&lt;F7,1,0)+IF(G9&lt;F9,1,0)</f>
        <v>3</v>
      </c>
      <c r="H16" s="30">
        <f>F4+G7+G9</f>
        <v>1</v>
      </c>
      <c r="I16" s="30">
        <f>G4+F7+F9</f>
        <v>16</v>
      </c>
      <c r="J16" s="30">
        <f t="shared" si="1"/>
        <v>-15</v>
      </c>
      <c r="K16" s="30">
        <f t="shared" si="2"/>
        <v>1</v>
      </c>
      <c r="L16" s="31">
        <v>0</v>
      </c>
      <c r="M16" s="34">
        <f t="shared" si="3"/>
        <v>0</v>
      </c>
      <c r="N16" s="34">
        <f>RANK(M16,M15:M18,0)</f>
        <v>3</v>
      </c>
      <c r="O16" s="33" t="s">
        <v>66</v>
      </c>
    </row>
    <row r="17" spans="2:15" ht="21.75" customHeight="1" x14ac:dyDescent="0.3">
      <c r="B17" s="36">
        <v>3</v>
      </c>
      <c r="C17" s="38" t="s">
        <v>22</v>
      </c>
      <c r="D17" s="40">
        <f>COUNTA(F10,G4,G6)</f>
        <v>3</v>
      </c>
      <c r="E17" s="40">
        <f>IF(F10&gt;G10,1,0)+IF(G4&gt;F4,1,0)+IF(G6&gt;F6,1,0)</f>
        <v>1</v>
      </c>
      <c r="F17" s="40">
        <f>IF(AND(F10=G10,F10&lt;&gt;""),1,0)+IF(AND(G4=F4,G4&lt;&gt;""),1,0)+IF(AND(G6=F6,G6&lt;&gt;""),1,0)</f>
        <v>2</v>
      </c>
      <c r="G17" s="40">
        <f>IF(F10&lt;G10,1,0)+IF(G4&lt;F4,1,0)+IF(G6&lt;F6,1,0)</f>
        <v>0</v>
      </c>
      <c r="H17" s="40">
        <f>F10+G4+G6</f>
        <v>10</v>
      </c>
      <c r="I17" s="40">
        <f>G10+F4+F6</f>
        <v>7</v>
      </c>
      <c r="J17" s="40">
        <f t="shared" si="1"/>
        <v>3</v>
      </c>
      <c r="K17" s="40">
        <f t="shared" si="2"/>
        <v>10</v>
      </c>
      <c r="L17" s="41">
        <v>0.5</v>
      </c>
      <c r="M17" s="43">
        <f t="shared" si="3"/>
        <v>5</v>
      </c>
      <c r="N17" s="43">
        <f>RANK(M17,M15:M18,0)</f>
        <v>1</v>
      </c>
      <c r="O17" s="1" t="s">
        <v>68</v>
      </c>
    </row>
    <row r="18" spans="2:15" ht="21.75" customHeight="1" x14ac:dyDescent="0.3">
      <c r="B18" s="36">
        <v>4</v>
      </c>
      <c r="C18" s="38" t="s">
        <v>17</v>
      </c>
      <c r="D18" s="40">
        <f>COUNTA(F7,G3,G10)</f>
        <v>3</v>
      </c>
      <c r="E18" s="40">
        <f>IF(F7&gt;G7,1,0)+IF(G3&gt;F3,1,0)+IF(G10&gt;F10,1,0)</f>
        <v>2</v>
      </c>
      <c r="F18" s="40">
        <f>IF(AND(F7=G7,F7&lt;&gt;""),1,0)+IF(AND(G3=F3,G3&lt;&gt;""),1,0)+IF(AND(G10=F10,G10&lt;&gt;""),1,0)</f>
        <v>1</v>
      </c>
      <c r="G18" s="40">
        <f>IF(F7&lt;G7,1,0)+IF(G3&lt;F3,1,0)+IF(G10&lt;F10,1,0)</f>
        <v>0</v>
      </c>
      <c r="H18" s="40">
        <f>F7+G3+G10</f>
        <v>15</v>
      </c>
      <c r="I18" s="40">
        <f>G7+F3+F10</f>
        <v>3</v>
      </c>
      <c r="J18" s="40">
        <f t="shared" si="1"/>
        <v>12</v>
      </c>
      <c r="K18" s="40">
        <f t="shared" si="2"/>
        <v>15</v>
      </c>
      <c r="L18" s="41">
        <v>0.25</v>
      </c>
      <c r="M18" s="43">
        <f t="shared" si="3"/>
        <v>3.75</v>
      </c>
      <c r="N18" s="43">
        <f>RANK(M18,M15:M18,0)</f>
        <v>2</v>
      </c>
      <c r="O18" s="1" t="s">
        <v>68</v>
      </c>
    </row>
    <row r="20" spans="2:15" ht="24" customHeight="1" x14ac:dyDescent="0.3">
      <c r="L20" s="85"/>
      <c r="M20" s="86"/>
      <c r="N20" s="87"/>
    </row>
    <row r="21" spans="2:15" ht="15.75" customHeight="1" x14ac:dyDescent="0.3"/>
    <row r="22" spans="2:15" ht="15.75" customHeight="1" x14ac:dyDescent="0.3"/>
    <row r="23" spans="2:15" ht="15.75" customHeight="1" x14ac:dyDescent="0.3"/>
    <row r="24" spans="2:15" ht="15.75" customHeight="1" x14ac:dyDescent="0.3"/>
    <row r="25" spans="2:15" ht="15.75" customHeight="1" x14ac:dyDescent="0.3"/>
    <row r="26" spans="2:15" ht="15.75" customHeight="1" x14ac:dyDescent="0.3"/>
    <row r="27" spans="2:15" ht="15.75" customHeight="1" x14ac:dyDescent="0.3"/>
    <row r="28" spans="2:15" ht="15.75" customHeight="1" x14ac:dyDescent="0.3"/>
    <row r="29" spans="2:15" ht="15.75" customHeight="1" x14ac:dyDescent="0.3"/>
    <row r="30" spans="2:15" ht="15.75" customHeight="1" x14ac:dyDescent="0.3"/>
    <row r="31" spans="2:15" ht="15.75" customHeight="1" x14ac:dyDescent="0.3"/>
    <row r="32" spans="2:1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6">
    <mergeCell ref="L20:N20"/>
    <mergeCell ref="B1:G1"/>
    <mergeCell ref="B3:B4"/>
    <mergeCell ref="B6:B7"/>
    <mergeCell ref="B9:B10"/>
    <mergeCell ref="B13:N13"/>
  </mergeCells>
  <printOptions horizontalCentered="1"/>
  <pageMargins left="0.5" right="0.5" top="0.6" bottom="0.6" header="0" footer="0"/>
  <pageSetup paperSize="9" fitToHeight="0" orientation="portrait"/>
  <headerFooter>
    <oddHeader>&amp;CSumo 800g — Grupo 2</oddHeader>
    <oddFooter>&amp;CPágina &amp;P de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1000"/>
  <sheetViews>
    <sheetView showGridLines="0" workbookViewId="0">
      <selection activeCell="C17" sqref="C17"/>
    </sheetView>
  </sheetViews>
  <sheetFormatPr baseColWidth="10" defaultColWidth="14.44140625" defaultRowHeight="15" customHeight="1" x14ac:dyDescent="0.3"/>
  <cols>
    <col min="1" max="1" width="2" customWidth="1"/>
    <col min="2" max="2" width="12.109375" customWidth="1"/>
    <col min="3" max="3" width="22" customWidth="1"/>
    <col min="4" max="4" width="5" customWidth="1"/>
    <col min="5" max="5" width="22" customWidth="1"/>
    <col min="6" max="7" width="7" customWidth="1"/>
    <col min="8" max="8" width="3.5546875" customWidth="1"/>
    <col min="9" max="9" width="3.6640625" customWidth="1"/>
    <col min="10" max="10" width="3.88671875" customWidth="1"/>
    <col min="11" max="11" width="4.44140625" customWidth="1"/>
    <col min="12" max="12" width="21.88671875" customWidth="1"/>
    <col min="13" max="13" width="11.88671875" customWidth="1"/>
    <col min="14" max="14" width="5.88671875" customWidth="1"/>
    <col min="15" max="15" width="22.44140625" customWidth="1"/>
    <col min="16" max="25" width="8.6640625" customWidth="1"/>
  </cols>
  <sheetData>
    <row r="1" spans="2:15" ht="27.75" customHeight="1" x14ac:dyDescent="0.3">
      <c r="B1" s="79" t="s">
        <v>1</v>
      </c>
      <c r="C1" s="77"/>
      <c r="D1" s="77"/>
      <c r="E1" s="77"/>
      <c r="F1" s="77"/>
      <c r="G1" s="78"/>
    </row>
    <row r="2" spans="2:15" ht="19.5" customHeight="1" x14ac:dyDescent="0.3">
      <c r="B2" s="1" t="s">
        <v>4</v>
      </c>
      <c r="C2" s="1" t="s">
        <v>6</v>
      </c>
      <c r="D2" s="1"/>
      <c r="E2" s="1" t="s">
        <v>7</v>
      </c>
      <c r="F2" s="1" t="s">
        <v>8</v>
      </c>
      <c r="G2" s="1" t="s">
        <v>9</v>
      </c>
    </row>
    <row r="3" spans="2:15" ht="21.75" customHeight="1" x14ac:dyDescent="0.3">
      <c r="B3" s="88" t="s">
        <v>10</v>
      </c>
      <c r="C3" s="4" t="s">
        <v>11</v>
      </c>
      <c r="D3" s="6" t="s">
        <v>12</v>
      </c>
      <c r="E3" s="4" t="s">
        <v>13</v>
      </c>
      <c r="F3" s="7">
        <v>0</v>
      </c>
      <c r="G3" s="7">
        <v>6</v>
      </c>
    </row>
    <row r="4" spans="2:15" ht="21.75" customHeight="1" x14ac:dyDescent="0.3">
      <c r="B4" s="81"/>
      <c r="C4" s="4" t="s">
        <v>16</v>
      </c>
      <c r="D4" s="6" t="s">
        <v>12</v>
      </c>
      <c r="E4" s="4" t="s">
        <v>19</v>
      </c>
      <c r="F4" s="7">
        <v>0</v>
      </c>
      <c r="G4" s="7">
        <v>6</v>
      </c>
    </row>
    <row r="5" spans="2:15" ht="4.5" customHeight="1" x14ac:dyDescent="0.3">
      <c r="B5" s="11"/>
      <c r="C5" s="11"/>
      <c r="D5" s="11"/>
      <c r="E5" s="11"/>
      <c r="F5" s="11"/>
      <c r="G5" s="11"/>
      <c r="H5" s="11"/>
    </row>
    <row r="6" spans="2:15" ht="21.75" customHeight="1" x14ac:dyDescent="0.3">
      <c r="B6" s="88" t="s">
        <v>24</v>
      </c>
      <c r="C6" s="14" t="s">
        <v>11</v>
      </c>
      <c r="D6" s="16" t="s">
        <v>12</v>
      </c>
      <c r="E6" s="14" t="s">
        <v>19</v>
      </c>
      <c r="F6" s="7">
        <v>0</v>
      </c>
      <c r="G6" s="7">
        <v>6</v>
      </c>
    </row>
    <row r="7" spans="2:15" ht="21.75" customHeight="1" x14ac:dyDescent="0.3">
      <c r="B7" s="81"/>
      <c r="C7" s="14" t="s">
        <v>13</v>
      </c>
      <c r="D7" s="16" t="s">
        <v>12</v>
      </c>
      <c r="E7" s="14" t="s">
        <v>16</v>
      </c>
      <c r="F7" s="7">
        <v>3</v>
      </c>
      <c r="G7" s="7">
        <v>3</v>
      </c>
    </row>
    <row r="8" spans="2:15" ht="4.5" customHeight="1" x14ac:dyDescent="0.3">
      <c r="B8" s="11"/>
      <c r="C8" s="11"/>
      <c r="D8" s="11"/>
      <c r="E8" s="11"/>
      <c r="F8" s="11"/>
      <c r="G8" s="11"/>
      <c r="H8" s="11"/>
    </row>
    <row r="9" spans="2:15" ht="21.75" customHeight="1" x14ac:dyDescent="0.3">
      <c r="B9" s="88" t="s">
        <v>29</v>
      </c>
      <c r="C9" s="4" t="s">
        <v>11</v>
      </c>
      <c r="D9" s="6" t="s">
        <v>12</v>
      </c>
      <c r="E9" s="4" t="s">
        <v>16</v>
      </c>
      <c r="F9" s="7">
        <v>6</v>
      </c>
      <c r="G9" s="7">
        <v>0</v>
      </c>
    </row>
    <row r="10" spans="2:15" ht="21.75" customHeight="1" x14ac:dyDescent="0.3">
      <c r="B10" s="81"/>
      <c r="C10" s="4" t="s">
        <v>19</v>
      </c>
      <c r="D10" s="6" t="s">
        <v>12</v>
      </c>
      <c r="E10" s="4" t="s">
        <v>13</v>
      </c>
      <c r="F10" s="7">
        <v>1</v>
      </c>
      <c r="G10" s="7">
        <v>4</v>
      </c>
    </row>
    <row r="11" spans="2:15" ht="4.5" customHeight="1" x14ac:dyDescent="0.3">
      <c r="B11" s="11"/>
      <c r="C11" s="11"/>
      <c r="D11" s="11"/>
      <c r="E11" s="11"/>
      <c r="F11" s="11"/>
      <c r="G11" s="11"/>
      <c r="H11" s="11"/>
    </row>
    <row r="13" spans="2:15" ht="24" customHeight="1" x14ac:dyDescent="0.3">
      <c r="B13" s="89" t="s">
        <v>37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8"/>
    </row>
    <row r="14" spans="2:15" ht="19.5" customHeight="1" x14ac:dyDescent="0.3">
      <c r="B14" s="1" t="s">
        <v>46</v>
      </c>
      <c r="C14" s="1" t="s">
        <v>47</v>
      </c>
      <c r="D14" s="1" t="s">
        <v>48</v>
      </c>
      <c r="E14" s="1" t="s">
        <v>50</v>
      </c>
      <c r="F14" s="1" t="s">
        <v>51</v>
      </c>
      <c r="G14" s="1" t="s">
        <v>52</v>
      </c>
      <c r="H14" s="1" t="s">
        <v>53</v>
      </c>
      <c r="I14" s="1" t="s">
        <v>54</v>
      </c>
      <c r="J14" s="1" t="s">
        <v>57</v>
      </c>
      <c r="K14" s="1" t="s">
        <v>58</v>
      </c>
      <c r="L14" s="1" t="s">
        <v>60</v>
      </c>
      <c r="M14" s="1" t="s">
        <v>62</v>
      </c>
      <c r="N14" s="1" t="s">
        <v>64</v>
      </c>
    </row>
    <row r="15" spans="2:15" ht="21.75" customHeight="1" x14ac:dyDescent="0.3">
      <c r="B15" s="28">
        <v>1</v>
      </c>
      <c r="C15" s="29" t="s">
        <v>11</v>
      </c>
      <c r="D15" s="30">
        <f>COUNTA(F3,F6,F9)</f>
        <v>3</v>
      </c>
      <c r="E15" s="30">
        <f>IF(F3&gt;G3,1,0)+IF(F6&gt;G6,1,0)+IF(F9&gt;G9,1,0)</f>
        <v>1</v>
      </c>
      <c r="F15" s="30">
        <f>IF(AND(F3=G3,F3&lt;&gt;""),1,0)+IF(AND(F6=G6,F6&lt;&gt;""),1,0)+IF(AND(F9=G9,F9&lt;&gt;""),1,0)</f>
        <v>0</v>
      </c>
      <c r="G15" s="30">
        <f>IF(F3&lt;G3,1,0)+IF(F6&lt;G6,1,0)+IF(F9&lt;G9,1,0)</f>
        <v>2</v>
      </c>
      <c r="H15" s="30">
        <f t="shared" ref="H15:I15" si="0">F3+F6+F9</f>
        <v>6</v>
      </c>
      <c r="I15" s="30">
        <f t="shared" si="0"/>
        <v>12</v>
      </c>
      <c r="J15" s="30">
        <f t="shared" ref="J15:J18" si="1">H15-I15</f>
        <v>-6</v>
      </c>
      <c r="K15" s="30">
        <f t="shared" ref="K15:K18" si="2">H15</f>
        <v>6</v>
      </c>
      <c r="L15" s="31">
        <v>0.25</v>
      </c>
      <c r="M15" s="32">
        <f t="shared" ref="M15:M18" si="3">K15*L15</f>
        <v>1.5</v>
      </c>
      <c r="N15" s="32">
        <f>RANK(M15,M15:M18,0)</f>
        <v>3</v>
      </c>
      <c r="O15" s="33" t="s">
        <v>66</v>
      </c>
    </row>
    <row r="16" spans="2:15" ht="21.75" customHeight="1" x14ac:dyDescent="0.3">
      <c r="B16" s="28">
        <v>2</v>
      </c>
      <c r="C16" s="29" t="s">
        <v>16</v>
      </c>
      <c r="D16" s="30">
        <f>COUNTA(F4,G7,G9)</f>
        <v>3</v>
      </c>
      <c r="E16" s="30">
        <f>IF(F4&gt;G4,1,0)+IF(G7&gt;F7,1,0)+IF(G9&gt;F9,1,0)</f>
        <v>0</v>
      </c>
      <c r="F16" s="30">
        <f>IF(AND(F4=G4,F4&lt;&gt;""),1,0)+IF(AND(G7=F7,G7&lt;&gt;""),1,0)+IF(AND(G9=F9,G9&lt;&gt;""),1,0)</f>
        <v>1</v>
      </c>
      <c r="G16" s="30">
        <f>IF(F4&lt;G4,1,0)+IF(G7&lt;F7,1,0)+IF(G9&lt;F9,1,0)</f>
        <v>2</v>
      </c>
      <c r="H16" s="30">
        <f>F4+G7+G9</f>
        <v>3</v>
      </c>
      <c r="I16" s="30">
        <f>G4+F7+F9</f>
        <v>15</v>
      </c>
      <c r="J16" s="30">
        <f t="shared" si="1"/>
        <v>-12</v>
      </c>
      <c r="K16" s="30">
        <f t="shared" si="2"/>
        <v>3</v>
      </c>
      <c r="L16" s="31">
        <v>0</v>
      </c>
      <c r="M16" s="32">
        <f t="shared" si="3"/>
        <v>0</v>
      </c>
      <c r="N16" s="32">
        <f>RANK(M16,M15:M18,0)</f>
        <v>4</v>
      </c>
      <c r="O16" s="33" t="s">
        <v>66</v>
      </c>
    </row>
    <row r="17" spans="2:15" ht="21.75" customHeight="1" x14ac:dyDescent="0.3">
      <c r="B17" s="36">
        <v>3</v>
      </c>
      <c r="C17" s="38" t="s">
        <v>19</v>
      </c>
      <c r="D17" s="40">
        <f>COUNTA(F10,G4,G6)</f>
        <v>3</v>
      </c>
      <c r="E17" s="40">
        <f>IF(F10&gt;G10,1,0)+IF(G4&gt;F4,1,0)+IF(G6&gt;F6,1,0)</f>
        <v>2</v>
      </c>
      <c r="F17" s="40">
        <f>IF(AND(F10=G10,F10&lt;&gt;""),1,0)+IF(AND(G4=F4,G4&lt;&gt;""),1,0)+IF(AND(G6=F6,G6&lt;&gt;""),1,0)</f>
        <v>0</v>
      </c>
      <c r="G17" s="40">
        <f>IF(F10&lt;G10,1,0)+IF(G4&lt;F4,1,0)+IF(G6&lt;F6,1,0)</f>
        <v>1</v>
      </c>
      <c r="H17" s="40">
        <f>F10+G4+G6</f>
        <v>13</v>
      </c>
      <c r="I17" s="40">
        <f>G10+F4+F6</f>
        <v>4</v>
      </c>
      <c r="J17" s="40">
        <f t="shared" si="1"/>
        <v>9</v>
      </c>
      <c r="K17" s="40">
        <f t="shared" si="2"/>
        <v>13</v>
      </c>
      <c r="L17" s="41">
        <v>1</v>
      </c>
      <c r="M17" s="42">
        <f t="shared" si="3"/>
        <v>13</v>
      </c>
      <c r="N17" s="42">
        <f>RANK(M17,M15:M18,0)</f>
        <v>1</v>
      </c>
      <c r="O17" s="1" t="s">
        <v>68</v>
      </c>
    </row>
    <row r="18" spans="2:15" ht="21.75" customHeight="1" x14ac:dyDescent="0.3">
      <c r="B18" s="36">
        <v>4</v>
      </c>
      <c r="C18" s="38" t="s">
        <v>13</v>
      </c>
      <c r="D18" s="40">
        <f>COUNTA(F7,G3,G10)</f>
        <v>3</v>
      </c>
      <c r="E18" s="40">
        <f>IF(F7&gt;G7,1,0)+IF(G3&gt;F3,1,0)+IF(G10&gt;F10,1,0)</f>
        <v>2</v>
      </c>
      <c r="F18" s="40">
        <f>IF(AND(F7=G7,F7&lt;&gt;""),1,0)+IF(AND(G3=F3,G3&lt;&gt;""),1,0)+IF(AND(G10=F10,G10&lt;&gt;""),1,0)</f>
        <v>1</v>
      </c>
      <c r="G18" s="40">
        <f>IF(F7&lt;G7,1,0)+IF(G3&lt;F3,1,0)+IF(G10&lt;F10,1,0)</f>
        <v>0</v>
      </c>
      <c r="H18" s="40">
        <f>F7+G3+G10</f>
        <v>13</v>
      </c>
      <c r="I18" s="40">
        <f>G7+F3+F10</f>
        <v>4</v>
      </c>
      <c r="J18" s="40">
        <f t="shared" si="1"/>
        <v>9</v>
      </c>
      <c r="K18" s="40">
        <f t="shared" si="2"/>
        <v>13</v>
      </c>
      <c r="L18" s="41">
        <v>1</v>
      </c>
      <c r="M18" s="42">
        <f t="shared" si="3"/>
        <v>13</v>
      </c>
      <c r="N18" s="42">
        <f>RANK(M18,M15:M18,0)</f>
        <v>1</v>
      </c>
      <c r="O18" s="1" t="s">
        <v>68</v>
      </c>
    </row>
    <row r="20" spans="2:15" ht="24" customHeight="1" x14ac:dyDescent="0.3">
      <c r="L20" s="46"/>
      <c r="M20" s="46"/>
      <c r="N20" s="46"/>
    </row>
    <row r="21" spans="2:15" ht="15.75" customHeight="1" x14ac:dyDescent="0.3"/>
    <row r="22" spans="2:15" ht="15.75" customHeight="1" x14ac:dyDescent="0.3"/>
    <row r="23" spans="2:15" ht="15.75" customHeight="1" x14ac:dyDescent="0.3"/>
    <row r="24" spans="2:15" ht="15.75" customHeight="1" x14ac:dyDescent="0.3"/>
    <row r="25" spans="2:15" ht="15.75" customHeight="1" x14ac:dyDescent="0.3"/>
    <row r="26" spans="2:15" ht="15.75" customHeight="1" x14ac:dyDescent="0.3"/>
    <row r="27" spans="2:15" ht="15.75" customHeight="1" x14ac:dyDescent="0.3"/>
    <row r="28" spans="2:15" ht="15.75" customHeight="1" x14ac:dyDescent="0.3"/>
    <row r="29" spans="2:15" ht="15.75" customHeight="1" x14ac:dyDescent="0.3"/>
    <row r="30" spans="2:15" ht="15.75" customHeight="1" x14ac:dyDescent="0.3"/>
    <row r="31" spans="2:15" ht="15.75" customHeight="1" x14ac:dyDescent="0.3"/>
    <row r="32" spans="2:1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5">
    <mergeCell ref="B1:G1"/>
    <mergeCell ref="B3:B4"/>
    <mergeCell ref="B6:B7"/>
    <mergeCell ref="B9:B10"/>
    <mergeCell ref="B13:N13"/>
  </mergeCells>
  <printOptions horizontalCentered="1"/>
  <pageMargins left="0.5" right="0.5" top="0.6" bottom="0.6" header="0" footer="0"/>
  <pageSetup paperSize="9" fitToHeight="0" orientation="portrait"/>
  <headerFooter>
    <oddHeader>&amp;CSumo 800g — Grupo 3</oddHeader>
    <oddFooter>&amp;CPágina &amp;P de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O1000"/>
  <sheetViews>
    <sheetView showGridLines="0" workbookViewId="0">
      <selection activeCell="C17" sqref="C17"/>
    </sheetView>
  </sheetViews>
  <sheetFormatPr baseColWidth="10" defaultColWidth="14.44140625" defaultRowHeight="15" customHeight="1" x14ac:dyDescent="0.3"/>
  <cols>
    <col min="1" max="1" width="2" customWidth="1"/>
    <col min="2" max="2" width="6" customWidth="1"/>
    <col min="3" max="3" width="25.109375" customWidth="1"/>
    <col min="4" max="4" width="5" customWidth="1"/>
    <col min="5" max="5" width="22" customWidth="1"/>
    <col min="6" max="7" width="7" customWidth="1"/>
    <col min="8" max="8" width="3.5546875" customWidth="1"/>
    <col min="9" max="10" width="3.6640625" customWidth="1"/>
    <col min="11" max="11" width="4.44140625" customWidth="1"/>
    <col min="12" max="12" width="14.44140625" customWidth="1"/>
    <col min="13" max="13" width="11.88671875" customWidth="1"/>
    <col min="14" max="14" width="5.88671875" customWidth="1"/>
    <col min="15" max="15" width="15.88671875" customWidth="1"/>
    <col min="16" max="25" width="8.6640625" customWidth="1"/>
  </cols>
  <sheetData>
    <row r="1" spans="2:15" ht="27.75" customHeight="1" x14ac:dyDescent="0.3">
      <c r="B1" s="79" t="s">
        <v>67</v>
      </c>
      <c r="C1" s="77"/>
      <c r="D1" s="77"/>
      <c r="E1" s="77"/>
      <c r="F1" s="77"/>
      <c r="G1" s="78"/>
    </row>
    <row r="2" spans="2:15" ht="19.5" customHeight="1" x14ac:dyDescent="0.3">
      <c r="B2" s="37" t="s">
        <v>4</v>
      </c>
      <c r="C2" s="37" t="s">
        <v>6</v>
      </c>
      <c r="D2" s="37"/>
      <c r="E2" s="37" t="s">
        <v>7</v>
      </c>
      <c r="F2" s="37" t="s">
        <v>8</v>
      </c>
      <c r="G2" s="37" t="s">
        <v>9</v>
      </c>
    </row>
    <row r="3" spans="2:15" ht="21.75" customHeight="1" x14ac:dyDescent="0.3">
      <c r="B3" s="90" t="s">
        <v>10</v>
      </c>
      <c r="C3" s="4" t="s">
        <v>28</v>
      </c>
      <c r="D3" s="6" t="s">
        <v>12</v>
      </c>
      <c r="E3" s="4" t="s">
        <v>32</v>
      </c>
      <c r="F3" s="39">
        <v>0</v>
      </c>
      <c r="G3" s="39">
        <v>5</v>
      </c>
    </row>
    <row r="4" spans="2:15" ht="21.75" customHeight="1" x14ac:dyDescent="0.3">
      <c r="B4" s="81"/>
      <c r="C4" s="4" t="s">
        <v>30</v>
      </c>
      <c r="D4" s="6" t="s">
        <v>12</v>
      </c>
      <c r="E4" s="4" t="s">
        <v>31</v>
      </c>
      <c r="F4" s="39">
        <v>3</v>
      </c>
      <c r="G4" s="39">
        <v>3</v>
      </c>
    </row>
    <row r="5" spans="2:15" ht="4.5" customHeight="1" x14ac:dyDescent="0.3">
      <c r="B5" s="11"/>
      <c r="C5" s="11"/>
      <c r="D5" s="11"/>
      <c r="E5" s="11"/>
      <c r="F5" s="11"/>
      <c r="G5" s="11"/>
      <c r="H5" s="11"/>
    </row>
    <row r="6" spans="2:15" ht="21.75" customHeight="1" x14ac:dyDescent="0.3">
      <c r="B6" s="90" t="s">
        <v>24</v>
      </c>
      <c r="C6" s="14" t="s">
        <v>28</v>
      </c>
      <c r="D6" s="16" t="s">
        <v>12</v>
      </c>
      <c r="E6" s="14" t="s">
        <v>31</v>
      </c>
      <c r="F6" s="39">
        <v>3</v>
      </c>
      <c r="G6" s="39">
        <v>3</v>
      </c>
    </row>
    <row r="7" spans="2:15" ht="21.75" customHeight="1" x14ac:dyDescent="0.3">
      <c r="B7" s="81"/>
      <c r="C7" s="14" t="s">
        <v>32</v>
      </c>
      <c r="D7" s="16" t="s">
        <v>12</v>
      </c>
      <c r="E7" s="14" t="s">
        <v>30</v>
      </c>
      <c r="F7" s="39">
        <v>6</v>
      </c>
      <c r="G7" s="39">
        <v>0</v>
      </c>
    </row>
    <row r="8" spans="2:15" ht="4.5" customHeight="1" x14ac:dyDescent="0.3">
      <c r="B8" s="11"/>
      <c r="C8" s="11"/>
      <c r="D8" s="11"/>
      <c r="E8" s="11"/>
      <c r="F8" s="11"/>
      <c r="G8" s="11"/>
      <c r="H8" s="11"/>
    </row>
    <row r="9" spans="2:15" ht="21.75" customHeight="1" x14ac:dyDescent="0.3">
      <c r="B9" s="90" t="s">
        <v>29</v>
      </c>
      <c r="C9" s="4" t="s">
        <v>28</v>
      </c>
      <c r="D9" s="6" t="s">
        <v>12</v>
      </c>
      <c r="E9" s="4" t="s">
        <v>30</v>
      </c>
      <c r="F9" s="39">
        <v>3</v>
      </c>
      <c r="G9" s="39">
        <v>3</v>
      </c>
    </row>
    <row r="10" spans="2:15" ht="21.75" customHeight="1" x14ac:dyDescent="0.3">
      <c r="B10" s="81"/>
      <c r="C10" s="4" t="s">
        <v>31</v>
      </c>
      <c r="D10" s="6" t="s">
        <v>12</v>
      </c>
      <c r="E10" s="4" t="s">
        <v>32</v>
      </c>
      <c r="F10" s="39">
        <v>6</v>
      </c>
      <c r="G10" s="39">
        <v>0</v>
      </c>
    </row>
    <row r="11" spans="2:15" ht="4.5" customHeight="1" x14ac:dyDescent="0.3">
      <c r="B11" s="11"/>
      <c r="C11" s="11"/>
      <c r="D11" s="11"/>
      <c r="E11" s="11"/>
      <c r="F11" s="11"/>
      <c r="G11" s="11"/>
      <c r="H11" s="11"/>
    </row>
    <row r="13" spans="2:15" ht="24" customHeight="1" x14ac:dyDescent="0.3">
      <c r="B13" s="91" t="s">
        <v>37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8"/>
    </row>
    <row r="14" spans="2:15" ht="19.5" customHeight="1" x14ac:dyDescent="0.3">
      <c r="B14" s="37" t="s">
        <v>46</v>
      </c>
      <c r="C14" s="37" t="s">
        <v>47</v>
      </c>
      <c r="D14" s="37" t="s">
        <v>48</v>
      </c>
      <c r="E14" s="37" t="s">
        <v>50</v>
      </c>
      <c r="F14" s="37" t="s">
        <v>51</v>
      </c>
      <c r="G14" s="37" t="s">
        <v>52</v>
      </c>
      <c r="H14" s="37" t="s">
        <v>53</v>
      </c>
      <c r="I14" s="37" t="s">
        <v>54</v>
      </c>
      <c r="J14" s="37" t="s">
        <v>57</v>
      </c>
      <c r="K14" s="37" t="s">
        <v>58</v>
      </c>
      <c r="L14" s="37" t="s">
        <v>60</v>
      </c>
      <c r="M14" s="37" t="s">
        <v>62</v>
      </c>
      <c r="N14" s="37" t="s">
        <v>64</v>
      </c>
    </row>
    <row r="15" spans="2:15" ht="21.75" customHeight="1" x14ac:dyDescent="0.3">
      <c r="B15" s="36">
        <v>1</v>
      </c>
      <c r="C15" s="38" t="s">
        <v>28</v>
      </c>
      <c r="D15" s="40">
        <f>COUNTA(F3,F6,F9)</f>
        <v>3</v>
      </c>
      <c r="E15" s="40">
        <f>IF(F3&gt;G3,1,0)+IF(F6&gt;G6,1,0)+IF(F9&gt;G9,1,0)</f>
        <v>0</v>
      </c>
      <c r="F15" s="40">
        <f>IF(AND(F3=G3,F3&lt;&gt;""),1,0)+IF(AND(F6=G6,F6&lt;&gt;""),1,0)+IF(AND(F9=G9,F9&lt;&gt;""),1,0)</f>
        <v>2</v>
      </c>
      <c r="G15" s="40">
        <f>IF(F3&lt;G3,1,0)+IF(F6&lt;G6,1,0)+IF(F9&lt;G9,1,0)</f>
        <v>1</v>
      </c>
      <c r="H15" s="40">
        <f t="shared" ref="H15:I15" si="0">F3+F6+F9</f>
        <v>6</v>
      </c>
      <c r="I15" s="40">
        <f t="shared" si="0"/>
        <v>11</v>
      </c>
      <c r="J15" s="40">
        <f t="shared" ref="J15:J18" si="1">H15-I15</f>
        <v>-5</v>
      </c>
      <c r="K15" s="40">
        <f t="shared" ref="K15:K18" si="2">H15</f>
        <v>6</v>
      </c>
      <c r="L15" s="41">
        <v>0.1</v>
      </c>
      <c r="M15" s="44">
        <f t="shared" ref="M15:M18" si="3">K15*L15</f>
        <v>0.60000000000000009</v>
      </c>
      <c r="N15" s="44">
        <f>RANK(M15,M15:M18,0)</f>
        <v>2</v>
      </c>
      <c r="O15" s="1" t="s">
        <v>68</v>
      </c>
    </row>
    <row r="16" spans="2:15" ht="21.75" customHeight="1" x14ac:dyDescent="0.3">
      <c r="B16" s="28">
        <v>2</v>
      </c>
      <c r="C16" s="29" t="s">
        <v>30</v>
      </c>
      <c r="D16" s="30">
        <f>COUNTA(F4,G7,G9)</f>
        <v>3</v>
      </c>
      <c r="E16" s="30">
        <f>IF(F4&gt;G4,1,0)+IF(G7&gt;F7,1,0)+IF(G9&gt;F9,1,0)</f>
        <v>0</v>
      </c>
      <c r="F16" s="30">
        <f>IF(AND(F4=G4,F4&lt;&gt;""),1,0)+IF(AND(G7=F7,G7&lt;&gt;""),1,0)+IF(AND(G9=F9,G9&lt;&gt;""),1,0)</f>
        <v>2</v>
      </c>
      <c r="G16" s="30">
        <f>IF(F4&lt;G4,1,0)+IF(G7&lt;F7,1,0)+IF(G9&lt;F9,1,0)</f>
        <v>1</v>
      </c>
      <c r="H16" s="30">
        <f>F4+G7+G9</f>
        <v>6</v>
      </c>
      <c r="I16" s="30">
        <f>G4+F7+F9</f>
        <v>12</v>
      </c>
      <c r="J16" s="30">
        <f t="shared" si="1"/>
        <v>-6</v>
      </c>
      <c r="K16" s="30">
        <f t="shared" si="2"/>
        <v>6</v>
      </c>
      <c r="L16" s="31">
        <v>0</v>
      </c>
      <c r="M16" s="47">
        <f t="shared" si="3"/>
        <v>0</v>
      </c>
      <c r="N16" s="47">
        <f>RANK(M16,M15:M18,0)</f>
        <v>3</v>
      </c>
      <c r="O16" s="33" t="s">
        <v>66</v>
      </c>
    </row>
    <row r="17" spans="2:15" ht="21.75" customHeight="1" x14ac:dyDescent="0.3">
      <c r="B17" s="36">
        <v>3</v>
      </c>
      <c r="C17" s="38" t="s">
        <v>31</v>
      </c>
      <c r="D17" s="40">
        <f>COUNTA(F10,G4,G6)</f>
        <v>3</v>
      </c>
      <c r="E17" s="40">
        <f>IF(F10&gt;G10,1,0)+IF(G4&gt;F4,1,0)+IF(G6&gt;F6,1,0)</f>
        <v>1</v>
      </c>
      <c r="F17" s="40">
        <f>IF(AND(F10=G10,F10&lt;&gt;""),1,0)+IF(AND(G4=F4,G4&lt;&gt;""),1,0)+IF(AND(G6=F6,G6&lt;&gt;""),1,0)</f>
        <v>2</v>
      </c>
      <c r="G17" s="40">
        <f>IF(F10&lt;G10,1,0)+IF(G4&lt;F4,1,0)+IF(G6&lt;F6,1,0)</f>
        <v>0</v>
      </c>
      <c r="H17" s="40">
        <f>F10+G4+G6</f>
        <v>12</v>
      </c>
      <c r="I17" s="40">
        <f>G10+F4+F6</f>
        <v>6</v>
      </c>
      <c r="J17" s="40">
        <f t="shared" si="1"/>
        <v>6</v>
      </c>
      <c r="K17" s="40">
        <f t="shared" si="2"/>
        <v>12</v>
      </c>
      <c r="L17" s="41">
        <v>0.25</v>
      </c>
      <c r="M17" s="44">
        <f t="shared" si="3"/>
        <v>3</v>
      </c>
      <c r="N17" s="44">
        <f>RANK(M17,M15:M18,0)</f>
        <v>1</v>
      </c>
      <c r="O17" s="1" t="s">
        <v>68</v>
      </c>
    </row>
    <row r="18" spans="2:15" ht="21.75" customHeight="1" x14ac:dyDescent="0.3">
      <c r="B18" s="28">
        <v>4</v>
      </c>
      <c r="C18" s="29" t="s">
        <v>32</v>
      </c>
      <c r="D18" s="30">
        <f>COUNTA(F7,G3,G10)</f>
        <v>3</v>
      </c>
      <c r="E18" s="30">
        <f>IF(F7&gt;G7,1,0)+IF(G3&gt;F3,1,0)+IF(G10&gt;F10,1,0)</f>
        <v>2</v>
      </c>
      <c r="F18" s="30">
        <f>IF(AND(F7=G7,F7&lt;&gt;""),1,0)+IF(AND(G3=F3,G3&lt;&gt;""),1,0)+IF(AND(G10=F10,G10&lt;&gt;""),1,0)</f>
        <v>0</v>
      </c>
      <c r="G18" s="30">
        <f>IF(F7&lt;G7,1,0)+IF(G3&lt;F3,1,0)+IF(G10&lt;F10,1,0)</f>
        <v>1</v>
      </c>
      <c r="H18" s="30">
        <f>F7+G3+G10</f>
        <v>11</v>
      </c>
      <c r="I18" s="30">
        <f>G7+F3+F10</f>
        <v>6</v>
      </c>
      <c r="J18" s="30">
        <f t="shared" si="1"/>
        <v>5</v>
      </c>
      <c r="K18" s="30">
        <f t="shared" si="2"/>
        <v>11</v>
      </c>
      <c r="L18" s="31">
        <v>0</v>
      </c>
      <c r="M18" s="47">
        <f t="shared" si="3"/>
        <v>0</v>
      </c>
      <c r="N18" s="47">
        <f>RANK(M18,M15:M18,0)</f>
        <v>3</v>
      </c>
      <c r="O18" s="33" t="s">
        <v>66</v>
      </c>
    </row>
    <row r="20" spans="2:15" ht="24" customHeight="1" x14ac:dyDescent="0.3">
      <c r="L20" s="46"/>
      <c r="M20" s="46"/>
      <c r="N20" s="46"/>
    </row>
    <row r="21" spans="2:15" ht="15.75" customHeight="1" x14ac:dyDescent="0.3"/>
    <row r="22" spans="2:15" ht="15.75" customHeight="1" x14ac:dyDescent="0.3"/>
    <row r="23" spans="2:15" ht="15.75" customHeight="1" x14ac:dyDescent="0.3"/>
    <row r="24" spans="2:15" ht="15.75" customHeight="1" x14ac:dyDescent="0.3"/>
    <row r="25" spans="2:15" ht="15.75" customHeight="1" x14ac:dyDescent="0.3"/>
    <row r="26" spans="2:15" ht="15.75" customHeight="1" x14ac:dyDescent="0.3"/>
    <row r="27" spans="2:15" ht="15.75" customHeight="1" x14ac:dyDescent="0.3"/>
    <row r="28" spans="2:15" ht="15.75" customHeight="1" x14ac:dyDescent="0.3"/>
    <row r="29" spans="2:15" ht="15.75" customHeight="1" x14ac:dyDescent="0.3"/>
    <row r="30" spans="2:15" ht="15.75" customHeight="1" x14ac:dyDescent="0.3"/>
    <row r="31" spans="2:15" ht="15.75" customHeight="1" x14ac:dyDescent="0.3"/>
    <row r="32" spans="2:1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5">
    <mergeCell ref="B1:G1"/>
    <mergeCell ref="B3:B4"/>
    <mergeCell ref="B6:B7"/>
    <mergeCell ref="B9:B10"/>
    <mergeCell ref="B13:N13"/>
  </mergeCells>
  <printOptions horizontalCentered="1"/>
  <pageMargins left="0.5" right="0.5" top="0.6" bottom="0.6" header="0" footer="0"/>
  <pageSetup paperSize="9" fitToHeight="0" orientation="portrait"/>
  <headerFooter>
    <oddHeader>&amp;CSumo 800g — Grupo 4</oddHeader>
    <oddFooter>&amp;CPágina &amp;P de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O1000"/>
  <sheetViews>
    <sheetView showGridLines="0" workbookViewId="0">
      <selection activeCell="C15" sqref="C15"/>
    </sheetView>
  </sheetViews>
  <sheetFormatPr baseColWidth="10" defaultColWidth="14.44140625" defaultRowHeight="15" customHeight="1" x14ac:dyDescent="0.3"/>
  <cols>
    <col min="1" max="1" width="2" customWidth="1"/>
    <col min="2" max="2" width="8.44140625" customWidth="1"/>
    <col min="3" max="3" width="22.44140625" customWidth="1"/>
    <col min="4" max="4" width="5" customWidth="1"/>
    <col min="5" max="5" width="22" customWidth="1"/>
    <col min="6" max="7" width="7" customWidth="1"/>
    <col min="8" max="11" width="12.44140625" customWidth="1"/>
    <col min="12" max="12" width="37.109375" customWidth="1"/>
    <col min="13" max="14" width="12.44140625" customWidth="1"/>
    <col min="15" max="15" width="15.88671875" customWidth="1"/>
    <col min="16" max="25" width="8.6640625" customWidth="1"/>
  </cols>
  <sheetData>
    <row r="1" spans="2:15" ht="27.75" customHeight="1" x14ac:dyDescent="0.3">
      <c r="B1" s="79" t="s">
        <v>69</v>
      </c>
      <c r="C1" s="77"/>
      <c r="D1" s="77"/>
      <c r="E1" s="77"/>
      <c r="F1" s="77"/>
      <c r="G1" s="78"/>
    </row>
    <row r="2" spans="2:15" ht="19.5" customHeight="1" x14ac:dyDescent="0.3">
      <c r="B2" s="48" t="s">
        <v>4</v>
      </c>
      <c r="C2" s="48" t="s">
        <v>6</v>
      </c>
      <c r="D2" s="48"/>
      <c r="E2" s="48" t="s">
        <v>7</v>
      </c>
      <c r="F2" s="48" t="s">
        <v>8</v>
      </c>
      <c r="G2" s="48" t="s">
        <v>9</v>
      </c>
    </row>
    <row r="3" spans="2:15" ht="21.75" customHeight="1" x14ac:dyDescent="0.3">
      <c r="B3" s="92" t="s">
        <v>10</v>
      </c>
      <c r="C3" s="4" t="s">
        <v>35</v>
      </c>
      <c r="D3" s="6" t="s">
        <v>12</v>
      </c>
      <c r="E3" s="4" t="s">
        <v>42</v>
      </c>
      <c r="F3" s="49">
        <v>6</v>
      </c>
      <c r="G3" s="49">
        <v>0</v>
      </c>
    </row>
    <row r="4" spans="2:15" ht="21.75" customHeight="1" x14ac:dyDescent="0.3">
      <c r="B4" s="81"/>
      <c r="C4" s="4" t="s">
        <v>38</v>
      </c>
      <c r="D4" s="6" t="s">
        <v>12</v>
      </c>
      <c r="E4" s="4" t="s">
        <v>40</v>
      </c>
      <c r="F4" s="49">
        <v>6</v>
      </c>
      <c r="G4" s="49">
        <v>0</v>
      </c>
    </row>
    <row r="5" spans="2:15" ht="4.5" customHeight="1" x14ac:dyDescent="0.3">
      <c r="B5" s="11"/>
      <c r="C5" s="11"/>
      <c r="D5" s="11"/>
      <c r="E5" s="11"/>
      <c r="F5" s="11"/>
      <c r="G5" s="11"/>
      <c r="H5" s="11"/>
    </row>
    <row r="6" spans="2:15" ht="21.75" customHeight="1" x14ac:dyDescent="0.3">
      <c r="B6" s="92" t="s">
        <v>24</v>
      </c>
      <c r="C6" s="14" t="s">
        <v>35</v>
      </c>
      <c r="D6" s="16" t="s">
        <v>12</v>
      </c>
      <c r="E6" s="14" t="s">
        <v>40</v>
      </c>
      <c r="F6" s="49">
        <v>1</v>
      </c>
      <c r="G6" s="49">
        <v>4</v>
      </c>
    </row>
    <row r="7" spans="2:15" ht="21.75" customHeight="1" x14ac:dyDescent="0.3">
      <c r="B7" s="81"/>
      <c r="C7" s="14" t="s">
        <v>42</v>
      </c>
      <c r="D7" s="16" t="s">
        <v>12</v>
      </c>
      <c r="E7" s="14" t="s">
        <v>38</v>
      </c>
      <c r="F7" s="49">
        <v>0</v>
      </c>
      <c r="G7" s="49">
        <v>6</v>
      </c>
    </row>
    <row r="8" spans="2:15" ht="4.5" customHeight="1" x14ac:dyDescent="0.3">
      <c r="B8" s="11"/>
      <c r="C8" s="11"/>
      <c r="D8" s="11"/>
      <c r="E8" s="11"/>
      <c r="F8" s="11"/>
      <c r="G8" s="11"/>
      <c r="H8" s="11"/>
    </row>
    <row r="9" spans="2:15" ht="21.75" customHeight="1" x14ac:dyDescent="0.3">
      <c r="B9" s="92" t="s">
        <v>29</v>
      </c>
      <c r="C9" s="4" t="s">
        <v>35</v>
      </c>
      <c r="D9" s="6" t="s">
        <v>12</v>
      </c>
      <c r="E9" s="4" t="s">
        <v>38</v>
      </c>
      <c r="F9" s="49">
        <v>0</v>
      </c>
      <c r="G9" s="49">
        <v>6</v>
      </c>
    </row>
    <row r="10" spans="2:15" ht="21.75" customHeight="1" x14ac:dyDescent="0.3">
      <c r="B10" s="81"/>
      <c r="C10" s="4" t="s">
        <v>40</v>
      </c>
      <c r="D10" s="6" t="s">
        <v>12</v>
      </c>
      <c r="E10" s="4" t="s">
        <v>42</v>
      </c>
      <c r="F10" s="49">
        <v>1</v>
      </c>
      <c r="G10" s="49">
        <v>4</v>
      </c>
    </row>
    <row r="11" spans="2:15" ht="4.5" customHeight="1" x14ac:dyDescent="0.3">
      <c r="B11" s="11"/>
      <c r="C11" s="11"/>
      <c r="D11" s="11"/>
      <c r="E11" s="11"/>
      <c r="F11" s="11"/>
      <c r="G11" s="11"/>
      <c r="H11" s="11"/>
    </row>
    <row r="13" spans="2:15" ht="24" customHeight="1" x14ac:dyDescent="0.3">
      <c r="B13" s="93" t="s">
        <v>37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8"/>
    </row>
    <row r="14" spans="2:15" ht="19.5" customHeight="1" x14ac:dyDescent="0.3">
      <c r="B14" s="48" t="s">
        <v>46</v>
      </c>
      <c r="C14" s="48" t="s">
        <v>47</v>
      </c>
      <c r="D14" s="48" t="s">
        <v>48</v>
      </c>
      <c r="E14" s="48" t="s">
        <v>50</v>
      </c>
      <c r="F14" s="48" t="s">
        <v>51</v>
      </c>
      <c r="G14" s="48" t="s">
        <v>52</v>
      </c>
      <c r="H14" s="48" t="s">
        <v>53</v>
      </c>
      <c r="I14" s="48" t="s">
        <v>54</v>
      </c>
      <c r="J14" s="48" t="s">
        <v>57</v>
      </c>
      <c r="K14" s="48" t="s">
        <v>58</v>
      </c>
      <c r="L14" s="48" t="s">
        <v>60</v>
      </c>
      <c r="M14" s="48" t="s">
        <v>62</v>
      </c>
      <c r="N14" s="48" t="s">
        <v>64</v>
      </c>
    </row>
    <row r="15" spans="2:15" ht="21.75" customHeight="1" x14ac:dyDescent="0.3">
      <c r="B15" s="36">
        <v>1</v>
      </c>
      <c r="C15" s="38" t="s">
        <v>35</v>
      </c>
      <c r="D15" s="40">
        <f>COUNTA(F3,F6,F9)</f>
        <v>3</v>
      </c>
      <c r="E15" s="40">
        <f>IF(F3&gt;G3,1,0)+IF(F6&gt;G6,1,0)+IF(F9&gt;G9,1,0)</f>
        <v>1</v>
      </c>
      <c r="F15" s="40">
        <f>IF(AND(F3=G3,F3&lt;&gt;""),1,0)+IF(AND(F6=G6,F6&lt;&gt;""),1,0)+IF(AND(F9=G9,F9&lt;&gt;""),1,0)</f>
        <v>0</v>
      </c>
      <c r="G15" s="40">
        <f>IF(F3&lt;G3,1,0)+IF(F6&lt;G6,1,0)+IF(F9&lt;G9,1,0)</f>
        <v>2</v>
      </c>
      <c r="H15" s="40">
        <f t="shared" ref="H15:I15" si="0">F3+F6+F9</f>
        <v>7</v>
      </c>
      <c r="I15" s="40">
        <f t="shared" si="0"/>
        <v>10</v>
      </c>
      <c r="J15" s="40">
        <f t="shared" ref="J15:J18" si="1">H15-I15</f>
        <v>-3</v>
      </c>
      <c r="K15" s="40">
        <f t="shared" ref="K15:K18" si="2">H15</f>
        <v>7</v>
      </c>
      <c r="L15" s="41">
        <v>0.1</v>
      </c>
      <c r="M15" s="54">
        <f t="shared" ref="M15:M18" si="3">K15*L15</f>
        <v>0.70000000000000007</v>
      </c>
      <c r="N15" s="54">
        <f>RANK(M15,M15:M18,0)</f>
        <v>2</v>
      </c>
      <c r="O15" s="1" t="s">
        <v>68</v>
      </c>
    </row>
    <row r="16" spans="2:15" ht="21.75" customHeight="1" x14ac:dyDescent="0.3">
      <c r="B16" s="36">
        <v>2</v>
      </c>
      <c r="C16" s="38" t="s">
        <v>38</v>
      </c>
      <c r="D16" s="40">
        <f>COUNTA(F4,G7,G9)</f>
        <v>3</v>
      </c>
      <c r="E16" s="40">
        <f>IF(F4&gt;G4,1,0)+IF(G7&gt;F7,1,0)+IF(G9&gt;F9,1,0)</f>
        <v>3</v>
      </c>
      <c r="F16" s="40">
        <f>IF(AND(F4=G4,F4&lt;&gt;""),1,0)+IF(AND(G7=F7,G7&lt;&gt;""),1,0)+IF(AND(G9=F9,G9&lt;&gt;""),1,0)</f>
        <v>0</v>
      </c>
      <c r="G16" s="40">
        <f>IF(F4&lt;G4,1,0)+IF(G7&lt;F7,1,0)+IF(G9&lt;F9,1,0)</f>
        <v>0</v>
      </c>
      <c r="H16" s="40">
        <f>F4+G7+G9</f>
        <v>18</v>
      </c>
      <c r="I16" s="40">
        <f>G4+F7+F9</f>
        <v>0</v>
      </c>
      <c r="J16" s="40">
        <f t="shared" si="1"/>
        <v>18</v>
      </c>
      <c r="K16" s="40">
        <f t="shared" si="2"/>
        <v>18</v>
      </c>
      <c r="L16" s="41">
        <v>0.25</v>
      </c>
      <c r="M16" s="54">
        <f t="shared" si="3"/>
        <v>4.5</v>
      </c>
      <c r="N16" s="54">
        <f>RANK(M16,M15:M18,0)</f>
        <v>1</v>
      </c>
      <c r="O16" s="1" t="s">
        <v>68</v>
      </c>
    </row>
    <row r="17" spans="2:15" ht="21.75" customHeight="1" x14ac:dyDescent="0.3">
      <c r="B17" s="28">
        <v>3</v>
      </c>
      <c r="C17" s="29" t="s">
        <v>40</v>
      </c>
      <c r="D17" s="30">
        <f>COUNTA(F10,G4,G6)</f>
        <v>3</v>
      </c>
      <c r="E17" s="30">
        <f>IF(F10&gt;G10,1,0)+IF(G4&gt;F4,1,0)+IF(G6&gt;F6,1,0)</f>
        <v>1</v>
      </c>
      <c r="F17" s="30">
        <f>IF(AND(F10=G10,F10&lt;&gt;""),1,0)+IF(AND(G4=F4,G4&lt;&gt;""),1,0)+IF(AND(G6=F6,G6&lt;&gt;""),1,0)</f>
        <v>0</v>
      </c>
      <c r="G17" s="30">
        <f>IF(F10&lt;G10,1,0)+IF(G4&lt;F4,1,0)+IF(G6&lt;F6,1,0)</f>
        <v>2</v>
      </c>
      <c r="H17" s="30">
        <f>F10+G4+G6</f>
        <v>5</v>
      </c>
      <c r="I17" s="30">
        <f>G10+F4+F6</f>
        <v>11</v>
      </c>
      <c r="J17" s="30">
        <f t="shared" si="1"/>
        <v>-6</v>
      </c>
      <c r="K17" s="30">
        <f t="shared" si="2"/>
        <v>5</v>
      </c>
      <c r="L17" s="31">
        <v>0</v>
      </c>
      <c r="M17" s="60">
        <f t="shared" si="3"/>
        <v>0</v>
      </c>
      <c r="N17" s="60">
        <f>RANK(M17,M15:M18,0)</f>
        <v>3</v>
      </c>
      <c r="O17" s="33" t="s">
        <v>66</v>
      </c>
    </row>
    <row r="18" spans="2:15" ht="21.75" customHeight="1" x14ac:dyDescent="0.3">
      <c r="B18" s="28">
        <v>4</v>
      </c>
      <c r="C18" s="29" t="s">
        <v>42</v>
      </c>
      <c r="D18" s="30">
        <f>COUNTA(F7,G3,G10)</f>
        <v>3</v>
      </c>
      <c r="E18" s="30">
        <f>IF(F7&gt;G7,1,0)+IF(G3&gt;F3,1,0)+IF(G10&gt;F10,1,0)</f>
        <v>1</v>
      </c>
      <c r="F18" s="30">
        <f>IF(AND(F7=G7,F7&lt;&gt;""),1,0)+IF(AND(G3=F3,G3&lt;&gt;""),1,0)+IF(AND(G10=F10,G10&lt;&gt;""),1,0)</f>
        <v>0</v>
      </c>
      <c r="G18" s="30">
        <f>IF(F7&lt;G7,1,0)+IF(G3&lt;F3,1,0)+IF(G10&lt;F10,1,0)</f>
        <v>2</v>
      </c>
      <c r="H18" s="30">
        <f>F7+G3+G10</f>
        <v>4</v>
      </c>
      <c r="I18" s="30">
        <f>G7+F3+F10</f>
        <v>13</v>
      </c>
      <c r="J18" s="30">
        <f t="shared" si="1"/>
        <v>-9</v>
      </c>
      <c r="K18" s="30">
        <f t="shared" si="2"/>
        <v>4</v>
      </c>
      <c r="L18" s="31">
        <v>0</v>
      </c>
      <c r="M18" s="60">
        <f t="shared" si="3"/>
        <v>0</v>
      </c>
      <c r="N18" s="60">
        <f>RANK(M18,M15:M18,0)</f>
        <v>3</v>
      </c>
      <c r="O18" s="33" t="s">
        <v>66</v>
      </c>
    </row>
    <row r="20" spans="2:15" ht="24" customHeight="1" x14ac:dyDescent="0.3">
      <c r="L20" s="85" t="s">
        <v>80</v>
      </c>
      <c r="M20" s="86"/>
      <c r="N20" s="87"/>
    </row>
    <row r="21" spans="2:15" ht="15.75" customHeight="1" x14ac:dyDescent="0.3"/>
    <row r="22" spans="2:15" ht="15.75" customHeight="1" x14ac:dyDescent="0.3"/>
    <row r="23" spans="2:15" ht="15.75" customHeight="1" x14ac:dyDescent="0.3"/>
    <row r="24" spans="2:15" ht="15.75" customHeight="1" x14ac:dyDescent="0.3"/>
    <row r="25" spans="2:15" ht="15.75" customHeight="1" x14ac:dyDescent="0.3"/>
    <row r="26" spans="2:15" ht="15.75" customHeight="1" x14ac:dyDescent="0.3"/>
    <row r="27" spans="2:15" ht="15.75" customHeight="1" x14ac:dyDescent="0.3"/>
    <row r="28" spans="2:15" ht="15.75" customHeight="1" x14ac:dyDescent="0.3"/>
    <row r="29" spans="2:15" ht="15.75" customHeight="1" x14ac:dyDescent="0.3"/>
    <row r="30" spans="2:15" ht="15.75" customHeight="1" x14ac:dyDescent="0.3"/>
    <row r="31" spans="2:15" ht="15.75" customHeight="1" x14ac:dyDescent="0.3"/>
    <row r="32" spans="2:1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6">
    <mergeCell ref="L20:N20"/>
    <mergeCell ref="B1:G1"/>
    <mergeCell ref="B3:B4"/>
    <mergeCell ref="B6:B7"/>
    <mergeCell ref="B9:B10"/>
    <mergeCell ref="B13:N13"/>
  </mergeCells>
  <printOptions horizontalCentered="1"/>
  <pageMargins left="0.5" right="0.5" top="0.6" bottom="0.6" header="0" footer="0"/>
  <pageSetup paperSize="9" fitToHeight="0" orientation="portrait"/>
  <headerFooter>
    <oddHeader>&amp;CSumo 800g — Grupo 5</oddHeader>
    <oddFooter>&amp;CPágina &amp;P de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P1000"/>
  <sheetViews>
    <sheetView showGridLines="0" workbookViewId="0">
      <selection activeCell="C12" sqref="C12"/>
    </sheetView>
  </sheetViews>
  <sheetFormatPr baseColWidth="10" defaultColWidth="14.44140625" defaultRowHeight="15" customHeight="1" x14ac:dyDescent="0.3"/>
  <cols>
    <col min="1" max="1" width="2" customWidth="1"/>
    <col min="2" max="2" width="11.33203125" customWidth="1"/>
    <col min="3" max="3" width="22" customWidth="1"/>
    <col min="4" max="4" width="5" customWidth="1"/>
    <col min="5" max="5" width="22" customWidth="1"/>
    <col min="6" max="7" width="7" customWidth="1"/>
    <col min="8" max="8" width="15.33203125" customWidth="1"/>
    <col min="9" max="10" width="3.6640625" customWidth="1"/>
    <col min="11" max="11" width="4.44140625" customWidth="1"/>
    <col min="12" max="12" width="14.44140625" customWidth="1"/>
    <col min="13" max="13" width="11.88671875" customWidth="1"/>
    <col min="14" max="14" width="5.88671875" customWidth="1"/>
    <col min="15" max="15" width="15.88671875" customWidth="1"/>
    <col min="16" max="16" width="24.6640625" customWidth="1"/>
    <col min="17" max="25" width="8.6640625" customWidth="1"/>
  </cols>
  <sheetData>
    <row r="1" spans="2:16" ht="27.75" customHeight="1" x14ac:dyDescent="0.3">
      <c r="B1" s="79" t="s">
        <v>70</v>
      </c>
      <c r="C1" s="77"/>
      <c r="D1" s="77"/>
      <c r="E1" s="77"/>
      <c r="F1" s="77"/>
      <c r="G1" s="78"/>
    </row>
    <row r="2" spans="2:16" ht="19.5" customHeight="1" x14ac:dyDescent="0.3">
      <c r="B2" s="50" t="s">
        <v>4</v>
      </c>
      <c r="C2" s="50" t="s">
        <v>6</v>
      </c>
      <c r="D2" s="50"/>
      <c r="E2" s="50" t="s">
        <v>7</v>
      </c>
      <c r="F2" s="50" t="s">
        <v>8</v>
      </c>
      <c r="G2" s="50" t="s">
        <v>9</v>
      </c>
    </row>
    <row r="3" spans="2:16" ht="21.75" customHeight="1" x14ac:dyDescent="0.3">
      <c r="B3" s="51" t="s">
        <v>10</v>
      </c>
      <c r="C3" s="4" t="s">
        <v>36</v>
      </c>
      <c r="D3" s="6" t="s">
        <v>12</v>
      </c>
      <c r="E3" s="4" t="s">
        <v>39</v>
      </c>
      <c r="F3" s="52">
        <v>6</v>
      </c>
      <c r="G3" s="52">
        <v>0</v>
      </c>
      <c r="H3" s="53" t="s">
        <v>71</v>
      </c>
    </row>
    <row r="4" spans="2:16" ht="4.5" customHeight="1" x14ac:dyDescent="0.3">
      <c r="B4" s="11"/>
      <c r="C4" s="11"/>
      <c r="D4" s="11"/>
      <c r="E4" s="11"/>
      <c r="F4" s="11"/>
      <c r="G4" s="11"/>
      <c r="H4" s="11"/>
    </row>
    <row r="5" spans="2:16" ht="21.75" customHeight="1" x14ac:dyDescent="0.3">
      <c r="B5" s="51" t="s">
        <v>24</v>
      </c>
      <c r="C5" s="14" t="s">
        <v>39</v>
      </c>
      <c r="D5" s="16" t="s">
        <v>12</v>
      </c>
      <c r="E5" s="14" t="s">
        <v>41</v>
      </c>
      <c r="F5" s="52">
        <v>3</v>
      </c>
      <c r="G5" s="52">
        <v>2</v>
      </c>
      <c r="H5" s="53" t="s">
        <v>72</v>
      </c>
    </row>
    <row r="6" spans="2:16" ht="4.5" customHeight="1" x14ac:dyDescent="0.3">
      <c r="B6" s="11"/>
      <c r="C6" s="11"/>
      <c r="D6" s="11"/>
      <c r="E6" s="11"/>
      <c r="F6" s="11"/>
      <c r="G6" s="11"/>
      <c r="H6" s="11"/>
    </row>
    <row r="7" spans="2:16" ht="21.75" customHeight="1" x14ac:dyDescent="0.3">
      <c r="B7" s="51" t="s">
        <v>29</v>
      </c>
      <c r="C7" s="4" t="s">
        <v>36</v>
      </c>
      <c r="D7" s="6" t="s">
        <v>12</v>
      </c>
      <c r="E7" s="4" t="s">
        <v>41</v>
      </c>
      <c r="F7" s="52">
        <v>6</v>
      </c>
      <c r="G7" s="52">
        <v>0</v>
      </c>
      <c r="H7" s="53" t="s">
        <v>73</v>
      </c>
    </row>
    <row r="8" spans="2:16" ht="4.5" customHeight="1" x14ac:dyDescent="0.3">
      <c r="B8" s="11"/>
      <c r="C8" s="11"/>
      <c r="D8" s="11"/>
      <c r="E8" s="11"/>
      <c r="F8" s="11"/>
      <c r="G8" s="11"/>
      <c r="H8" s="11"/>
    </row>
    <row r="10" spans="2:16" ht="24" customHeight="1" x14ac:dyDescent="0.3">
      <c r="B10" s="94" t="s">
        <v>37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8"/>
    </row>
    <row r="11" spans="2:16" ht="19.5" customHeight="1" x14ac:dyDescent="0.3">
      <c r="B11" s="50" t="s">
        <v>46</v>
      </c>
      <c r="C11" s="50" t="s">
        <v>47</v>
      </c>
      <c r="D11" s="50" t="s">
        <v>48</v>
      </c>
      <c r="E11" s="50" t="s">
        <v>50</v>
      </c>
      <c r="F11" s="50" t="s">
        <v>51</v>
      </c>
      <c r="G11" s="50" t="s">
        <v>52</v>
      </c>
      <c r="H11" s="50" t="s">
        <v>53</v>
      </c>
      <c r="I11" s="50" t="s">
        <v>54</v>
      </c>
      <c r="J11" s="50" t="s">
        <v>57</v>
      </c>
      <c r="K11" s="50" t="s">
        <v>58</v>
      </c>
      <c r="L11" s="50" t="s">
        <v>60</v>
      </c>
      <c r="M11" s="50" t="s">
        <v>62</v>
      </c>
      <c r="N11" s="50" t="s">
        <v>64</v>
      </c>
    </row>
    <row r="12" spans="2:16" ht="21.75" customHeight="1" x14ac:dyDescent="0.3">
      <c r="B12" s="28">
        <v>1</v>
      </c>
      <c r="C12" s="29" t="s">
        <v>36</v>
      </c>
      <c r="D12" s="30">
        <f>COUNTA(F3,F7)</f>
        <v>2</v>
      </c>
      <c r="E12" s="30">
        <f>IF(F3&gt;G3,1,0)+IF(F7&gt;G7,1,0)</f>
        <v>2</v>
      </c>
      <c r="F12" s="30">
        <f>IF(AND(F3=G3,F3&lt;&gt;""),1,0)+IF(AND(F7=G7,F7&lt;&gt;""),1,0)</f>
        <v>0</v>
      </c>
      <c r="G12" s="30">
        <f>IF(F3&lt;G3,1,0)+IF(F7&lt;G7,1,0)</f>
        <v>0</v>
      </c>
      <c r="H12" s="30">
        <f t="shared" ref="H12:I12" si="0">F3+F7</f>
        <v>12</v>
      </c>
      <c r="I12" s="30">
        <f t="shared" si="0"/>
        <v>0</v>
      </c>
      <c r="J12" s="30">
        <f t="shared" ref="J12:J14" si="1">H12-I12</f>
        <v>12</v>
      </c>
      <c r="K12" s="30">
        <f t="shared" ref="K12:K14" si="2">H12</f>
        <v>12</v>
      </c>
      <c r="L12" s="31">
        <v>0.5</v>
      </c>
      <c r="M12" s="51">
        <f t="shared" ref="M12:M14" si="3">K12*L12</f>
        <v>6</v>
      </c>
      <c r="N12" s="51">
        <f>RANK(M12,M12:M14,0)</f>
        <v>1</v>
      </c>
      <c r="O12" s="1" t="s">
        <v>68</v>
      </c>
    </row>
    <row r="13" spans="2:16" ht="21.75" customHeight="1" x14ac:dyDescent="0.3">
      <c r="B13" s="28">
        <v>2</v>
      </c>
      <c r="C13" s="29" t="s">
        <v>39</v>
      </c>
      <c r="D13" s="30">
        <f>COUNTA(F5,G3)</f>
        <v>2</v>
      </c>
      <c r="E13" s="30">
        <f>IF(F5&gt;G5,1,0)+IF(G3&gt;F3,1,0)</f>
        <v>1</v>
      </c>
      <c r="F13" s="30">
        <f>IF(AND(F5=G5,F5&lt;&gt;""),1,0)+IF(AND(G3=F3,G3&lt;&gt;""),1,0)</f>
        <v>0</v>
      </c>
      <c r="G13" s="30">
        <f>IF(F5&lt;G5,1,0)+IF(G3&lt;F3,1,0)</f>
        <v>1</v>
      </c>
      <c r="H13" s="30">
        <f>F5+G3</f>
        <v>3</v>
      </c>
      <c r="I13" s="30">
        <f>G5+F3</f>
        <v>8</v>
      </c>
      <c r="J13" s="30">
        <f t="shared" si="1"/>
        <v>-5</v>
      </c>
      <c r="K13" s="30">
        <f t="shared" si="2"/>
        <v>3</v>
      </c>
      <c r="L13" s="31">
        <v>0</v>
      </c>
      <c r="M13" s="51">
        <f t="shared" si="3"/>
        <v>0</v>
      </c>
      <c r="N13" s="51">
        <f>RANK(M13,M12:M14,0)</f>
        <v>2</v>
      </c>
      <c r="O13" s="1" t="s">
        <v>68</v>
      </c>
      <c r="P13" s="95" t="s">
        <v>78</v>
      </c>
    </row>
    <row r="14" spans="2:16" ht="21.75" customHeight="1" x14ac:dyDescent="0.3">
      <c r="B14" s="28">
        <v>3</v>
      </c>
      <c r="C14" s="29" t="s">
        <v>41</v>
      </c>
      <c r="D14" s="30">
        <f>COUNTA(G5,G7)</f>
        <v>2</v>
      </c>
      <c r="E14" s="30">
        <f>IF(G5&gt;F5,1,0)+IF(G7&gt;F7,1,0)</f>
        <v>0</v>
      </c>
      <c r="F14" s="30">
        <f>IF(AND(G5=F5,G5&lt;&gt;""),1,0)+IF(AND(G7=F7,G7&lt;&gt;""),1,0)</f>
        <v>0</v>
      </c>
      <c r="G14" s="30">
        <f>IF(G5&lt;F5,1,0)+IF(G7&lt;F7,1,0)</f>
        <v>2</v>
      </c>
      <c r="H14" s="30">
        <f>G5+G7</f>
        <v>2</v>
      </c>
      <c r="I14" s="30">
        <f>F5+F7</f>
        <v>9</v>
      </c>
      <c r="J14" s="30">
        <f t="shared" si="1"/>
        <v>-7</v>
      </c>
      <c r="K14" s="30">
        <f t="shared" si="2"/>
        <v>2</v>
      </c>
      <c r="L14" s="31">
        <v>0</v>
      </c>
      <c r="M14" s="51">
        <f t="shared" si="3"/>
        <v>0</v>
      </c>
      <c r="N14" s="51">
        <f>RANK(M14,M12:M14,0)</f>
        <v>2</v>
      </c>
      <c r="O14" s="33" t="s">
        <v>66</v>
      </c>
      <c r="P14" s="96"/>
    </row>
    <row r="16" spans="2:16" ht="24" customHeight="1" x14ac:dyDescent="0.3">
      <c r="L16" s="46"/>
      <c r="M16" s="46"/>
      <c r="N16" s="46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">
    <mergeCell ref="B1:G1"/>
    <mergeCell ref="B10:N10"/>
    <mergeCell ref="P13:P14"/>
  </mergeCells>
  <printOptions horizontalCentered="1"/>
  <pageMargins left="0.5" right="0.5" top="0.6" bottom="0.6" header="0" footer="0"/>
  <pageSetup paperSize="9" fitToHeight="0" orientation="portrait"/>
  <headerFooter>
    <oddHeader>&amp;CSumo 800g — Grupo 6</oddHeader>
    <oddFooter>&amp;CPágina &amp;P de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O1000"/>
  <sheetViews>
    <sheetView showGridLines="0" zoomScale="90" zoomScaleNormal="90" workbookViewId="0">
      <selection activeCell="C18" sqref="C18"/>
    </sheetView>
  </sheetViews>
  <sheetFormatPr baseColWidth="10" defaultColWidth="14.44140625" defaultRowHeight="15" customHeight="1" x14ac:dyDescent="0.3"/>
  <cols>
    <col min="1" max="1" width="2" customWidth="1"/>
    <col min="2" max="2" width="6.88671875" customWidth="1"/>
    <col min="3" max="3" width="22" customWidth="1"/>
    <col min="4" max="4" width="5" customWidth="1"/>
    <col min="5" max="5" width="22" customWidth="1"/>
    <col min="6" max="7" width="7" customWidth="1"/>
    <col min="8" max="11" width="20" customWidth="1"/>
    <col min="12" max="12" width="14.44140625" customWidth="1"/>
    <col min="13" max="15" width="20" customWidth="1"/>
    <col min="16" max="25" width="8.6640625" customWidth="1"/>
  </cols>
  <sheetData>
    <row r="1" spans="2:15" ht="27.75" customHeight="1" x14ac:dyDescent="0.3">
      <c r="B1" s="79" t="s">
        <v>75</v>
      </c>
      <c r="C1" s="77"/>
      <c r="D1" s="77"/>
      <c r="E1" s="77"/>
      <c r="F1" s="77"/>
      <c r="G1" s="78"/>
    </row>
    <row r="2" spans="2:15" ht="19.5" customHeight="1" x14ac:dyDescent="0.3">
      <c r="B2" s="56" t="s">
        <v>4</v>
      </c>
      <c r="C2" s="56" t="s">
        <v>6</v>
      </c>
      <c r="D2" s="56"/>
      <c r="E2" s="56" t="s">
        <v>7</v>
      </c>
      <c r="F2" s="56" t="s">
        <v>8</v>
      </c>
      <c r="G2" s="56" t="s">
        <v>9</v>
      </c>
    </row>
    <row r="3" spans="2:15" ht="21.75" customHeight="1" x14ac:dyDescent="0.3">
      <c r="B3" s="97" t="s">
        <v>10</v>
      </c>
      <c r="C3" s="4" t="s">
        <v>45</v>
      </c>
      <c r="D3" s="6" t="s">
        <v>12</v>
      </c>
      <c r="E3" s="4" t="s">
        <v>63</v>
      </c>
      <c r="F3" s="59">
        <v>6</v>
      </c>
      <c r="G3" s="59">
        <v>0</v>
      </c>
    </row>
    <row r="4" spans="2:15" ht="21.75" customHeight="1" x14ac:dyDescent="0.3">
      <c r="B4" s="81"/>
      <c r="C4" s="4" t="s">
        <v>55</v>
      </c>
      <c r="D4" s="6" t="s">
        <v>12</v>
      </c>
      <c r="E4" s="4" t="s">
        <v>59</v>
      </c>
      <c r="F4" s="59">
        <v>0</v>
      </c>
      <c r="G4" s="59">
        <v>6</v>
      </c>
    </row>
    <row r="5" spans="2:15" ht="4.5" customHeight="1" x14ac:dyDescent="0.3">
      <c r="B5" s="11"/>
      <c r="C5" s="11"/>
      <c r="D5" s="11"/>
      <c r="E5" s="11"/>
      <c r="F5" s="11"/>
      <c r="G5" s="11"/>
      <c r="H5" s="11"/>
    </row>
    <row r="6" spans="2:15" ht="21.75" customHeight="1" x14ac:dyDescent="0.3">
      <c r="B6" s="97" t="s">
        <v>24</v>
      </c>
      <c r="C6" s="14" t="s">
        <v>45</v>
      </c>
      <c r="D6" s="16" t="s">
        <v>12</v>
      </c>
      <c r="E6" s="14" t="s">
        <v>59</v>
      </c>
      <c r="F6" s="59">
        <v>3</v>
      </c>
      <c r="G6" s="59">
        <v>3</v>
      </c>
    </row>
    <row r="7" spans="2:15" ht="21.75" customHeight="1" x14ac:dyDescent="0.3">
      <c r="B7" s="81"/>
      <c r="C7" s="14" t="s">
        <v>63</v>
      </c>
      <c r="D7" s="16" t="s">
        <v>12</v>
      </c>
      <c r="E7" s="14" t="s">
        <v>55</v>
      </c>
      <c r="F7" s="59">
        <v>3</v>
      </c>
      <c r="G7" s="59">
        <v>3</v>
      </c>
    </row>
    <row r="8" spans="2:15" ht="4.5" customHeight="1" x14ac:dyDescent="0.3">
      <c r="B8" s="11"/>
      <c r="C8" s="11"/>
      <c r="D8" s="11"/>
      <c r="E8" s="11"/>
      <c r="F8" s="11"/>
      <c r="G8" s="11"/>
      <c r="H8" s="11"/>
    </row>
    <row r="9" spans="2:15" ht="21.75" customHeight="1" x14ac:dyDescent="0.3">
      <c r="B9" s="97" t="s">
        <v>29</v>
      </c>
      <c r="C9" s="4" t="s">
        <v>45</v>
      </c>
      <c r="D9" s="6" t="s">
        <v>12</v>
      </c>
      <c r="E9" s="4" t="s">
        <v>55</v>
      </c>
      <c r="F9" s="59">
        <v>0</v>
      </c>
      <c r="G9" s="59">
        <v>6</v>
      </c>
    </row>
    <row r="10" spans="2:15" ht="21.75" customHeight="1" x14ac:dyDescent="0.3">
      <c r="B10" s="81"/>
      <c r="C10" s="4" t="s">
        <v>59</v>
      </c>
      <c r="D10" s="6" t="s">
        <v>12</v>
      </c>
      <c r="E10" s="4" t="s">
        <v>63</v>
      </c>
      <c r="F10" s="59">
        <v>3</v>
      </c>
      <c r="G10" s="59">
        <v>3</v>
      </c>
    </row>
    <row r="11" spans="2:15" ht="4.5" customHeight="1" x14ac:dyDescent="0.3">
      <c r="B11" s="11"/>
      <c r="C11" s="11"/>
      <c r="D11" s="11"/>
      <c r="E11" s="11"/>
      <c r="F11" s="11"/>
      <c r="G11" s="11"/>
      <c r="H11" s="11"/>
    </row>
    <row r="13" spans="2:15" ht="24" customHeight="1" x14ac:dyDescent="0.3">
      <c r="B13" s="98" t="s">
        <v>37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8"/>
    </row>
    <row r="14" spans="2:15" ht="19.5" customHeight="1" x14ac:dyDescent="0.3">
      <c r="B14" s="56" t="s">
        <v>46</v>
      </c>
      <c r="C14" s="56" t="s">
        <v>47</v>
      </c>
      <c r="D14" s="56" t="s">
        <v>48</v>
      </c>
      <c r="E14" s="56" t="s">
        <v>50</v>
      </c>
      <c r="F14" s="56" t="s">
        <v>51</v>
      </c>
      <c r="G14" s="56" t="s">
        <v>52</v>
      </c>
      <c r="H14" s="56" t="s">
        <v>53</v>
      </c>
      <c r="I14" s="56" t="s">
        <v>54</v>
      </c>
      <c r="J14" s="56" t="s">
        <v>57</v>
      </c>
      <c r="K14" s="56" t="s">
        <v>58</v>
      </c>
      <c r="L14" s="56" t="s">
        <v>60</v>
      </c>
      <c r="M14" s="56" t="s">
        <v>62</v>
      </c>
      <c r="N14" s="56" t="s">
        <v>64</v>
      </c>
    </row>
    <row r="15" spans="2:15" ht="21.75" customHeight="1" x14ac:dyDescent="0.3">
      <c r="B15" s="28">
        <v>1</v>
      </c>
      <c r="C15" s="29" t="s">
        <v>45</v>
      </c>
      <c r="D15" s="30">
        <f>COUNTA(F3,F6,F9)</f>
        <v>3</v>
      </c>
      <c r="E15" s="30">
        <f>IF(F3&gt;G3,1,0)+IF(F6&gt;G6,1,0)+IF(F9&gt;G9,1,0)</f>
        <v>1</v>
      </c>
      <c r="F15" s="30">
        <f>IF(AND(F3=G3,F3&lt;&gt;""),1,0)+IF(AND(F6=G6,F6&lt;&gt;""),1,0)+IF(AND(F9=G9,F9&lt;&gt;""),1,0)</f>
        <v>1</v>
      </c>
      <c r="G15" s="30">
        <f>IF(F3&lt;G3,1,0)+IF(F6&lt;G6,1,0)+IF(F9&lt;G9,1,0)</f>
        <v>1</v>
      </c>
      <c r="H15" s="30">
        <f t="shared" ref="H15:I15" si="0">F3+F6+F9</f>
        <v>9</v>
      </c>
      <c r="I15" s="30">
        <f t="shared" si="0"/>
        <v>9</v>
      </c>
      <c r="J15" s="30">
        <f t="shared" ref="J15:J18" si="1">H15-I15</f>
        <v>0</v>
      </c>
      <c r="K15" s="30">
        <f t="shared" ref="K15:K18" si="2">H15</f>
        <v>9</v>
      </c>
      <c r="L15" s="31">
        <v>0.25</v>
      </c>
      <c r="M15" s="62">
        <f t="shared" ref="M15:M18" si="3">K15*L15</f>
        <v>2.25</v>
      </c>
      <c r="N15" s="62">
        <f>RANK(M15,M15:M18,0)</f>
        <v>4</v>
      </c>
      <c r="O15" s="33" t="s">
        <v>66</v>
      </c>
    </row>
    <row r="16" spans="2:15" ht="21.75" customHeight="1" x14ac:dyDescent="0.3">
      <c r="B16" s="36">
        <v>2</v>
      </c>
      <c r="C16" s="38" t="s">
        <v>55</v>
      </c>
      <c r="D16" s="40">
        <f>COUNTA(F4,G7,G9)</f>
        <v>3</v>
      </c>
      <c r="E16" s="40">
        <f>IF(F4&gt;G4,1,0)+IF(G7&gt;F7,1,0)+IF(G9&gt;F9,1,0)</f>
        <v>1</v>
      </c>
      <c r="F16" s="40">
        <f>IF(AND(F4=G4,F4&lt;&gt;""),1,0)+IF(AND(G7=F7,G7&lt;&gt;""),1,0)+IF(AND(G9=F9,G9&lt;&gt;""),1,0)</f>
        <v>1</v>
      </c>
      <c r="G16" s="40">
        <f>IF(F4&lt;G4,1,0)+IF(G7&lt;F7,1,0)+IF(G9&lt;F9,1,0)</f>
        <v>1</v>
      </c>
      <c r="H16" s="40">
        <f>F4+G7+G9</f>
        <v>9</v>
      </c>
      <c r="I16" s="40">
        <f>G4+F7+F9</f>
        <v>9</v>
      </c>
      <c r="J16" s="40">
        <f t="shared" si="1"/>
        <v>0</v>
      </c>
      <c r="K16" s="40">
        <f t="shared" si="2"/>
        <v>9</v>
      </c>
      <c r="L16" s="41">
        <v>0.75</v>
      </c>
      <c r="M16" s="63">
        <f t="shared" si="3"/>
        <v>6.75</v>
      </c>
      <c r="N16" s="63">
        <f>RANK(M16,M15:M18,0)</f>
        <v>1</v>
      </c>
      <c r="O16" s="1" t="s">
        <v>68</v>
      </c>
    </row>
    <row r="17" spans="2:15" ht="21.75" customHeight="1" x14ac:dyDescent="0.3">
      <c r="B17" s="28">
        <v>3</v>
      </c>
      <c r="C17" s="29" t="s">
        <v>59</v>
      </c>
      <c r="D17" s="30">
        <f>COUNTA(F10,G4,G6)</f>
        <v>3</v>
      </c>
      <c r="E17" s="30">
        <f>IF(F10&gt;G10,1,0)+IF(G4&gt;F4,1,0)+IF(G6&gt;F6,1,0)</f>
        <v>1</v>
      </c>
      <c r="F17" s="30">
        <f>IF(AND(F10=G10,F10&lt;&gt;""),1,0)+IF(AND(G4=F4,G4&lt;&gt;""),1,0)+IF(AND(G6=F6,G6&lt;&gt;""),1,0)</f>
        <v>2</v>
      </c>
      <c r="G17" s="30">
        <f>IF(F10&lt;G10,1,0)+IF(G4&lt;F4,1,0)+IF(G6&lt;F6,1,0)</f>
        <v>0</v>
      </c>
      <c r="H17" s="30">
        <f>F10+G4+G6</f>
        <v>12</v>
      </c>
      <c r="I17" s="30">
        <f>G10+F4+F6</f>
        <v>6</v>
      </c>
      <c r="J17" s="30">
        <f t="shared" si="1"/>
        <v>6</v>
      </c>
      <c r="K17" s="30">
        <f t="shared" si="2"/>
        <v>12</v>
      </c>
      <c r="L17" s="31">
        <v>0.25</v>
      </c>
      <c r="M17" s="62">
        <f t="shared" si="3"/>
        <v>3</v>
      </c>
      <c r="N17" s="62">
        <f>RANK(M17,M15:M18,0)</f>
        <v>3</v>
      </c>
      <c r="O17" s="33" t="s">
        <v>66</v>
      </c>
    </row>
    <row r="18" spans="2:15" ht="21.75" customHeight="1" x14ac:dyDescent="0.3">
      <c r="B18" s="36">
        <v>4</v>
      </c>
      <c r="C18" s="38" t="s">
        <v>63</v>
      </c>
      <c r="D18" s="40">
        <f>COUNTA(F7,G3,G10)</f>
        <v>3</v>
      </c>
      <c r="E18" s="40">
        <f>IF(F7&gt;G7,1,0)+IF(G3&gt;F3,1,0)+IF(G10&gt;F10,1,0)</f>
        <v>0</v>
      </c>
      <c r="F18" s="40">
        <f>IF(AND(F7=G7,F7&lt;&gt;""),1,0)+IF(AND(G3=F3,G3&lt;&gt;""),1,0)+IF(AND(G10=F10,G10&lt;&gt;""),1,0)</f>
        <v>2</v>
      </c>
      <c r="G18" s="40">
        <f>IF(F7&lt;G7,1,0)+IF(G3&lt;F3,1,0)+IF(G10&lt;F10,1,0)</f>
        <v>1</v>
      </c>
      <c r="H18" s="40">
        <f>F7+G3+G10</f>
        <v>6</v>
      </c>
      <c r="I18" s="40">
        <f>G7+F3+F10</f>
        <v>12</v>
      </c>
      <c r="J18" s="40">
        <f t="shared" si="1"/>
        <v>-6</v>
      </c>
      <c r="K18" s="40">
        <f t="shared" si="2"/>
        <v>6</v>
      </c>
      <c r="L18" s="41">
        <v>1</v>
      </c>
      <c r="M18" s="63">
        <f t="shared" si="3"/>
        <v>6</v>
      </c>
      <c r="N18" s="63">
        <f>RANK(M18,M15:M18,0)</f>
        <v>2</v>
      </c>
      <c r="O18" s="1" t="s">
        <v>68</v>
      </c>
    </row>
    <row r="20" spans="2:15" ht="24" customHeight="1" x14ac:dyDescent="0.3">
      <c r="L20" s="46"/>
      <c r="M20" s="46"/>
      <c r="N20" s="46"/>
    </row>
    <row r="21" spans="2:15" ht="15.75" customHeight="1" x14ac:dyDescent="0.3"/>
    <row r="22" spans="2:15" ht="15.75" customHeight="1" x14ac:dyDescent="0.3"/>
    <row r="23" spans="2:15" ht="15.75" customHeight="1" x14ac:dyDescent="0.3"/>
    <row r="24" spans="2:15" ht="15.75" customHeight="1" x14ac:dyDescent="0.3"/>
    <row r="25" spans="2:15" ht="15.75" customHeight="1" x14ac:dyDescent="0.3"/>
    <row r="26" spans="2:15" ht="15.75" customHeight="1" x14ac:dyDescent="0.3"/>
    <row r="27" spans="2:15" ht="15.75" customHeight="1" x14ac:dyDescent="0.3"/>
    <row r="28" spans="2:15" ht="15.75" customHeight="1" x14ac:dyDescent="0.3"/>
    <row r="29" spans="2:15" ht="15.75" customHeight="1" x14ac:dyDescent="0.3"/>
    <row r="30" spans="2:15" ht="15.75" customHeight="1" x14ac:dyDescent="0.3"/>
    <row r="31" spans="2:15" ht="15.75" customHeight="1" x14ac:dyDescent="0.3"/>
    <row r="32" spans="2:1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5">
    <mergeCell ref="B1:G1"/>
    <mergeCell ref="B3:B4"/>
    <mergeCell ref="B6:B7"/>
    <mergeCell ref="B9:B10"/>
    <mergeCell ref="B13:N13"/>
  </mergeCells>
  <printOptions horizontalCentered="1"/>
  <pageMargins left="0.5" right="0.5" top="0.6" bottom="0.6" header="0" footer="0"/>
  <pageSetup paperSize="9" fitToHeight="0" orientation="portrait"/>
  <headerFooter>
    <oddHeader>&amp;CSumo 800g — Grupo 7</oddHeader>
    <oddFooter>&amp;CPágina &amp;P de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O1000"/>
  <sheetViews>
    <sheetView showGridLines="0" workbookViewId="0">
      <selection activeCell="C14" sqref="C14"/>
    </sheetView>
  </sheetViews>
  <sheetFormatPr baseColWidth="10" defaultColWidth="14.44140625" defaultRowHeight="15" customHeight="1" x14ac:dyDescent="0.3"/>
  <cols>
    <col min="1" max="1" width="2" customWidth="1"/>
    <col min="2" max="2" width="7.44140625" customWidth="1"/>
    <col min="3" max="3" width="22" customWidth="1"/>
    <col min="4" max="4" width="5" customWidth="1"/>
    <col min="5" max="5" width="22" customWidth="1"/>
    <col min="6" max="7" width="7" customWidth="1"/>
    <col min="8" max="8" width="11.88671875" customWidth="1"/>
    <col min="9" max="10" width="3.6640625" customWidth="1"/>
    <col min="11" max="11" width="4.44140625" customWidth="1"/>
    <col min="12" max="12" width="14.44140625" customWidth="1"/>
    <col min="13" max="13" width="11.88671875" customWidth="1"/>
    <col min="14" max="14" width="5.88671875" customWidth="1"/>
    <col min="15" max="15" width="15.88671875" customWidth="1"/>
    <col min="16" max="25" width="8.6640625" customWidth="1"/>
  </cols>
  <sheetData>
    <row r="1" spans="2:15" ht="27.75" customHeight="1" x14ac:dyDescent="0.3">
      <c r="B1" s="79" t="s">
        <v>74</v>
      </c>
      <c r="C1" s="77"/>
      <c r="D1" s="77"/>
      <c r="E1" s="77"/>
      <c r="F1" s="77"/>
      <c r="G1" s="78"/>
    </row>
    <row r="2" spans="2:15" ht="19.5" customHeight="1" x14ac:dyDescent="0.3">
      <c r="B2" s="55" t="s">
        <v>4</v>
      </c>
      <c r="C2" s="55" t="s">
        <v>6</v>
      </c>
      <c r="D2" s="55"/>
      <c r="E2" s="55" t="s">
        <v>7</v>
      </c>
      <c r="F2" s="55" t="s">
        <v>8</v>
      </c>
      <c r="G2" s="55" t="s">
        <v>9</v>
      </c>
    </row>
    <row r="3" spans="2:15" ht="21.75" customHeight="1" x14ac:dyDescent="0.3">
      <c r="B3" s="57" t="s">
        <v>10</v>
      </c>
      <c r="C3" s="4" t="s">
        <v>49</v>
      </c>
      <c r="D3" s="6" t="s">
        <v>12</v>
      </c>
      <c r="E3" s="4" t="s">
        <v>56</v>
      </c>
      <c r="F3" s="58">
        <v>6</v>
      </c>
      <c r="G3" s="58">
        <v>0</v>
      </c>
      <c r="H3" s="53" t="s">
        <v>76</v>
      </c>
    </row>
    <row r="4" spans="2:15" ht="4.5" customHeight="1" x14ac:dyDescent="0.3">
      <c r="B4" s="11"/>
      <c r="C4" s="11"/>
      <c r="D4" s="11"/>
      <c r="E4" s="11"/>
      <c r="F4" s="11"/>
      <c r="G4" s="11"/>
      <c r="H4" s="11"/>
    </row>
    <row r="5" spans="2:15" ht="21.75" customHeight="1" x14ac:dyDescent="0.3">
      <c r="B5" s="57" t="s">
        <v>24</v>
      </c>
      <c r="C5" s="14" t="s">
        <v>56</v>
      </c>
      <c r="D5" s="16" t="s">
        <v>12</v>
      </c>
      <c r="E5" s="14" t="s">
        <v>61</v>
      </c>
      <c r="F5" s="58">
        <v>0</v>
      </c>
      <c r="G5" s="58">
        <v>6</v>
      </c>
      <c r="H5" s="53" t="s">
        <v>77</v>
      </c>
    </row>
    <row r="6" spans="2:15" ht="4.5" customHeight="1" x14ac:dyDescent="0.3">
      <c r="B6" s="11"/>
      <c r="C6" s="11"/>
      <c r="D6" s="11"/>
      <c r="E6" s="11"/>
      <c r="F6" s="11"/>
      <c r="G6" s="11"/>
      <c r="H6" s="11"/>
    </row>
    <row r="7" spans="2:15" ht="21.75" customHeight="1" x14ac:dyDescent="0.3">
      <c r="B7" s="57" t="s">
        <v>29</v>
      </c>
      <c r="C7" s="4" t="s">
        <v>49</v>
      </c>
      <c r="D7" s="6" t="s">
        <v>12</v>
      </c>
      <c r="E7" s="4" t="s">
        <v>61</v>
      </c>
      <c r="F7" s="58">
        <v>3</v>
      </c>
      <c r="G7" s="58">
        <v>3</v>
      </c>
      <c r="H7" s="53" t="s">
        <v>79</v>
      </c>
    </row>
    <row r="8" spans="2:15" ht="4.5" customHeight="1" x14ac:dyDescent="0.3">
      <c r="B8" s="11"/>
      <c r="C8" s="11"/>
      <c r="D8" s="11"/>
      <c r="E8" s="11"/>
      <c r="F8" s="11"/>
      <c r="G8" s="11"/>
      <c r="H8" s="11"/>
    </row>
    <row r="10" spans="2:15" ht="24" customHeight="1" x14ac:dyDescent="0.3">
      <c r="B10" s="99" t="s">
        <v>37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8"/>
    </row>
    <row r="11" spans="2:15" ht="19.5" customHeight="1" x14ac:dyDescent="0.3">
      <c r="B11" s="55" t="s">
        <v>46</v>
      </c>
      <c r="C11" s="55" t="s">
        <v>47</v>
      </c>
      <c r="D11" s="55" t="s">
        <v>48</v>
      </c>
      <c r="E11" s="55" t="s">
        <v>50</v>
      </c>
      <c r="F11" s="55" t="s">
        <v>51</v>
      </c>
      <c r="G11" s="55" t="s">
        <v>52</v>
      </c>
      <c r="H11" s="55" t="s">
        <v>53</v>
      </c>
      <c r="I11" s="55" t="s">
        <v>54</v>
      </c>
      <c r="J11" s="55" t="s">
        <v>57</v>
      </c>
      <c r="K11" s="55" t="s">
        <v>58</v>
      </c>
      <c r="L11" s="55" t="s">
        <v>60</v>
      </c>
      <c r="M11" s="55" t="s">
        <v>62</v>
      </c>
      <c r="N11" s="55" t="s">
        <v>64</v>
      </c>
    </row>
    <row r="12" spans="2:15" ht="21.75" customHeight="1" x14ac:dyDescent="0.3">
      <c r="B12" s="36">
        <v>1</v>
      </c>
      <c r="C12" s="38" t="s">
        <v>49</v>
      </c>
      <c r="D12" s="40">
        <f>COUNTA(F3,F7)</f>
        <v>2</v>
      </c>
      <c r="E12" s="40">
        <f>IF(F3&gt;G3,1,0)+IF(F7&gt;G7,1,0)</f>
        <v>1</v>
      </c>
      <c r="F12" s="40">
        <f>IF(AND(F3=G3,F3&lt;&gt;""),1,0)+IF(AND(F7=G7,F7&lt;&gt;""),1,0)</f>
        <v>1</v>
      </c>
      <c r="G12" s="40">
        <f>IF(F3&lt;G3,1,0)+IF(F7&lt;G7,1,0)</f>
        <v>0</v>
      </c>
      <c r="H12" s="40">
        <f t="shared" ref="H12:I12" si="0">F3+F7</f>
        <v>9</v>
      </c>
      <c r="I12" s="40">
        <f t="shared" si="0"/>
        <v>3</v>
      </c>
      <c r="J12" s="40">
        <f t="shared" ref="J12:J14" si="1">H12-I12</f>
        <v>6</v>
      </c>
      <c r="K12" s="40">
        <f t="shared" ref="K12:K14" si="2">H12</f>
        <v>9</v>
      </c>
      <c r="L12" s="41">
        <v>0.25</v>
      </c>
      <c r="M12" s="61">
        <f t="shared" ref="M12:M14" si="3">K12*L12</f>
        <v>2.25</v>
      </c>
      <c r="N12" s="61">
        <f>RANK(M12,M12:M14,0)</f>
        <v>1</v>
      </c>
      <c r="O12" s="1" t="s">
        <v>68</v>
      </c>
    </row>
    <row r="13" spans="2:15" ht="21.75" customHeight="1" x14ac:dyDescent="0.3">
      <c r="B13" s="28">
        <v>2</v>
      </c>
      <c r="C13" s="29" t="s">
        <v>56</v>
      </c>
      <c r="D13" s="30">
        <f>COUNTA(F5,G3)</f>
        <v>2</v>
      </c>
      <c r="E13" s="30">
        <f>IF(F5&gt;G5,1,0)+IF(G3&gt;F3,1,0)</f>
        <v>0</v>
      </c>
      <c r="F13" s="30">
        <f>IF(AND(F5=G5,F5&lt;&gt;""),1,0)+IF(AND(G3=F3,G3&lt;&gt;""),1,0)</f>
        <v>0</v>
      </c>
      <c r="G13" s="30">
        <f>IF(F5&lt;G5,1,0)+IF(G3&lt;F3,1,0)</f>
        <v>2</v>
      </c>
      <c r="H13" s="30">
        <f>F5+G3</f>
        <v>0</v>
      </c>
      <c r="I13" s="30">
        <f>G5+F3</f>
        <v>12</v>
      </c>
      <c r="J13" s="30">
        <f t="shared" si="1"/>
        <v>-12</v>
      </c>
      <c r="K13" s="30">
        <f t="shared" si="2"/>
        <v>0</v>
      </c>
      <c r="L13" s="31">
        <v>0</v>
      </c>
      <c r="M13" s="57">
        <f t="shared" si="3"/>
        <v>0</v>
      </c>
      <c r="N13" s="57">
        <f>RANK(M13,M12:M14,0)</f>
        <v>3</v>
      </c>
      <c r="O13" s="33" t="s">
        <v>66</v>
      </c>
    </row>
    <row r="14" spans="2:15" ht="21.75" customHeight="1" x14ac:dyDescent="0.3">
      <c r="B14" s="36">
        <v>3</v>
      </c>
      <c r="C14" s="38" t="s">
        <v>61</v>
      </c>
      <c r="D14" s="40">
        <f>COUNTA(G5,G7)</f>
        <v>2</v>
      </c>
      <c r="E14" s="40">
        <f>IF(G5&gt;F5,1,0)+IF(G7&gt;F7,1,0)</f>
        <v>1</v>
      </c>
      <c r="F14" s="40">
        <f>IF(AND(G5=F5,G5&lt;&gt;""),1,0)+IF(AND(G7=F7,G7&lt;&gt;""),1,0)</f>
        <v>1</v>
      </c>
      <c r="G14" s="40">
        <f>IF(G5&lt;F5,1,0)+IF(G7&lt;F7,1,0)</f>
        <v>0</v>
      </c>
      <c r="H14" s="40">
        <f>G5+G7</f>
        <v>9</v>
      </c>
      <c r="I14" s="40">
        <f>F5+F7</f>
        <v>3</v>
      </c>
      <c r="J14" s="40">
        <f t="shared" si="1"/>
        <v>6</v>
      </c>
      <c r="K14" s="40">
        <f t="shared" si="2"/>
        <v>9</v>
      </c>
      <c r="L14" s="41">
        <v>0.25</v>
      </c>
      <c r="M14" s="61">
        <f t="shared" si="3"/>
        <v>2.25</v>
      </c>
      <c r="N14" s="61">
        <f>RANK(M14,M12:M14,0)</f>
        <v>1</v>
      </c>
      <c r="O14" s="1" t="s">
        <v>68</v>
      </c>
    </row>
    <row r="16" spans="2:15" ht="24" customHeight="1" x14ac:dyDescent="0.3">
      <c r="L16" s="46"/>
      <c r="M16" s="46"/>
      <c r="N16" s="46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B1:G1"/>
    <mergeCell ref="B10:N10"/>
  </mergeCells>
  <printOptions horizontalCentered="1"/>
  <pageMargins left="0.5" right="0.5" top="0.6" bottom="0.6" header="0" footer="0"/>
  <pageSetup paperSize="9" fitToHeight="0" orientation="portrait"/>
  <headerFooter>
    <oddHeader>&amp;CSumo 800g — Grupo 8</oddHeader>
    <oddFooter>&amp;CPágina &amp;P de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Resumen</vt:lpstr>
      <vt:lpstr>Grupo 1</vt:lpstr>
      <vt:lpstr>Grupo 2</vt:lpstr>
      <vt:lpstr>Grupo 3</vt:lpstr>
      <vt:lpstr>Grupo 4</vt:lpstr>
      <vt:lpstr>Grupo 5</vt:lpstr>
      <vt:lpstr>Grupo 6</vt:lpstr>
      <vt:lpstr>Grupo 7</vt:lpstr>
      <vt:lpstr>Grupo 8</vt:lpstr>
      <vt:lpstr>Eliminatorios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Ricardo Basulto</cp:lastModifiedBy>
  <dcterms:created xsi:type="dcterms:W3CDTF">2026-09-04T15:41:10Z</dcterms:created>
  <dcterms:modified xsi:type="dcterms:W3CDTF">2026-09-05T01:34:42Z</dcterms:modified>
</cp:coreProperties>
</file>